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ShobatheM\Desktop\"/>
    </mc:Choice>
  </mc:AlternateContent>
  <xr:revisionPtr revIDLastSave="0" documentId="8_{50078BD3-5D1F-4E1B-99CF-01F76076CAA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Budget" sheetId="4" r:id="rId1"/>
    <sheet name="Schools 2022-23" sheetId="1" r:id="rId2"/>
    <sheet name="Pupils List" sheetId="2" r:id="rId3"/>
    <sheet name="ProtectiveClothing" sheetId="3" r:id="rId4"/>
    <sheet name="Implements" sheetId="5" r:id="rId5"/>
    <sheet name="Inputs-Seeds" sheetId="6" r:id="rId6"/>
    <sheet name="RWH" sheetId="7" r:id="rId7"/>
  </sheets>
  <definedNames>
    <definedName name="_xlnm.Print_Area" localSheetId="6">RWH!$A$3:$G$32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1" l="1"/>
  <c r="H5" i="6" l="1"/>
  <c r="I36" i="1"/>
  <c r="H6" i="6"/>
  <c r="I31" i="1"/>
  <c r="R27" i="6" l="1"/>
  <c r="R28" i="6"/>
  <c r="P27" i="6"/>
  <c r="P28" i="6"/>
  <c r="N27" i="6"/>
  <c r="N28" i="6"/>
  <c r="L27" i="6"/>
  <c r="L28" i="6"/>
  <c r="J27" i="6"/>
  <c r="J28" i="6"/>
  <c r="H27" i="6"/>
  <c r="H28" i="6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5" i="3"/>
  <c r="E117" i="2"/>
  <c r="G117" i="2" s="1"/>
  <c r="F117" i="2"/>
  <c r="E118" i="2"/>
  <c r="G118" i="2" s="1"/>
  <c r="F118" i="2"/>
  <c r="E119" i="2"/>
  <c r="F119" i="2"/>
  <c r="G119" i="2"/>
  <c r="E120" i="2"/>
  <c r="G120" i="2" s="1"/>
  <c r="F120" i="2"/>
  <c r="E121" i="2"/>
  <c r="G121" i="2" s="1"/>
  <c r="F121" i="2"/>
  <c r="E122" i="2"/>
  <c r="G122" i="2" s="1"/>
  <c r="F122" i="2"/>
  <c r="E123" i="2"/>
  <c r="G123" i="2" s="1"/>
  <c r="F123" i="2"/>
  <c r="E124" i="2"/>
  <c r="F124" i="2"/>
  <c r="G124" i="2"/>
  <c r="E125" i="2"/>
  <c r="G125" i="2" s="1"/>
  <c r="F125" i="2"/>
  <c r="E126" i="2"/>
  <c r="G126" i="2" s="1"/>
  <c r="F126" i="2"/>
  <c r="E127" i="2"/>
  <c r="F127" i="2"/>
  <c r="G127" i="2"/>
  <c r="E128" i="2"/>
  <c r="G128" i="2" s="1"/>
  <c r="F128" i="2"/>
  <c r="E129" i="2"/>
  <c r="G129" i="2" s="1"/>
  <c r="F129" i="2"/>
  <c r="E130" i="2"/>
  <c r="G130" i="2" s="1"/>
  <c r="F130" i="2"/>
  <c r="E131" i="2"/>
  <c r="G131" i="2" s="1"/>
  <c r="F131" i="2"/>
  <c r="E132" i="2"/>
  <c r="F132" i="2"/>
  <c r="G132" i="2"/>
  <c r="E133" i="2"/>
  <c r="G133" i="2" s="1"/>
  <c r="F133" i="2"/>
  <c r="E134" i="2"/>
  <c r="G134" i="2" s="1"/>
  <c r="F134" i="2"/>
  <c r="E135" i="2"/>
  <c r="F135" i="2"/>
  <c r="G135" i="2"/>
  <c r="E136" i="2"/>
  <c r="G136" i="2" s="1"/>
  <c r="F136" i="2"/>
  <c r="E137" i="2"/>
  <c r="G137" i="2" s="1"/>
  <c r="F137" i="2"/>
  <c r="E138" i="2"/>
  <c r="G138" i="2" s="1"/>
  <c r="F138" i="2"/>
  <c r="E139" i="2"/>
  <c r="G139" i="2" s="1"/>
  <c r="F139" i="2"/>
  <c r="E140" i="2"/>
  <c r="F140" i="2"/>
  <c r="G140" i="2"/>
  <c r="E141" i="2"/>
  <c r="G141" i="2" s="1"/>
  <c r="F141" i="2"/>
  <c r="E142" i="2"/>
  <c r="G142" i="2" s="1"/>
  <c r="F142" i="2"/>
  <c r="E143" i="2"/>
  <c r="F143" i="2"/>
  <c r="G143" i="2"/>
  <c r="E144" i="2"/>
  <c r="G144" i="2" s="1"/>
  <c r="F144" i="2"/>
  <c r="E145" i="2"/>
  <c r="G145" i="2" s="1"/>
  <c r="F145" i="2"/>
  <c r="E146" i="2"/>
  <c r="G146" i="2" s="1"/>
  <c r="F146" i="2"/>
  <c r="E147" i="2"/>
  <c r="G147" i="2" s="1"/>
  <c r="F147" i="2"/>
  <c r="E148" i="2"/>
  <c r="F148" i="2"/>
  <c r="G148" i="2"/>
  <c r="E149" i="2"/>
  <c r="G149" i="2" s="1"/>
  <c r="F149" i="2"/>
  <c r="E150" i="2"/>
  <c r="G150" i="2" s="1"/>
  <c r="F150" i="2"/>
  <c r="E151" i="2"/>
  <c r="F151" i="2"/>
  <c r="G151" i="2"/>
  <c r="E152" i="2"/>
  <c r="G152" i="2" s="1"/>
  <c r="F152" i="2"/>
  <c r="E153" i="2"/>
  <c r="G153" i="2" s="1"/>
  <c r="F153" i="2"/>
  <c r="E154" i="2"/>
  <c r="G154" i="2" s="1"/>
  <c r="F154" i="2"/>
  <c r="E155" i="2"/>
  <c r="G155" i="2" s="1"/>
  <c r="F155" i="2"/>
  <c r="E156" i="2"/>
  <c r="F156" i="2"/>
  <c r="G156" i="2"/>
  <c r="E157" i="2"/>
  <c r="G157" i="2" s="1"/>
  <c r="F157" i="2"/>
  <c r="E158" i="2"/>
  <c r="G158" i="2" s="1"/>
  <c r="F158" i="2"/>
  <c r="E159" i="2"/>
  <c r="F159" i="2"/>
  <c r="G159" i="2"/>
  <c r="E160" i="2"/>
  <c r="G160" i="2" s="1"/>
  <c r="F160" i="2"/>
  <c r="E161" i="2"/>
  <c r="G161" i="2" s="1"/>
  <c r="F161" i="2"/>
  <c r="E162" i="2"/>
  <c r="G162" i="2" s="1"/>
  <c r="F162" i="2"/>
  <c r="E163" i="2"/>
  <c r="G163" i="2" s="1"/>
  <c r="F163" i="2"/>
  <c r="E164" i="2"/>
  <c r="F164" i="2"/>
  <c r="G164" i="2"/>
  <c r="E165" i="2"/>
  <c r="G165" i="2" s="1"/>
  <c r="F165" i="2"/>
  <c r="E166" i="2"/>
  <c r="G166" i="2" s="1"/>
  <c r="F166" i="2"/>
  <c r="E167" i="2"/>
  <c r="F167" i="2"/>
  <c r="G167" i="2"/>
  <c r="E168" i="2"/>
  <c r="G168" i="2" s="1"/>
  <c r="F168" i="2"/>
  <c r="E169" i="2"/>
  <c r="G169" i="2" s="1"/>
  <c r="F169" i="2"/>
  <c r="E170" i="2"/>
  <c r="G170" i="2" s="1"/>
  <c r="F170" i="2"/>
  <c r="E171" i="2"/>
  <c r="G171" i="2" s="1"/>
  <c r="F171" i="2"/>
  <c r="E172" i="2"/>
  <c r="F172" i="2"/>
  <c r="G172" i="2"/>
  <c r="E173" i="2"/>
  <c r="G173" i="2" s="1"/>
  <c r="F173" i="2"/>
  <c r="E174" i="2"/>
  <c r="G174" i="2" s="1"/>
  <c r="F174" i="2"/>
  <c r="E175" i="2"/>
  <c r="F175" i="2"/>
  <c r="G175" i="2"/>
  <c r="E176" i="2"/>
  <c r="G176" i="2" s="1"/>
  <c r="F176" i="2"/>
  <c r="E177" i="2"/>
  <c r="G177" i="2" s="1"/>
  <c r="F177" i="2"/>
  <c r="E178" i="2"/>
  <c r="G178" i="2" s="1"/>
  <c r="F178" i="2"/>
  <c r="E179" i="2"/>
  <c r="G179" i="2" s="1"/>
  <c r="F179" i="2"/>
  <c r="E180" i="2"/>
  <c r="F180" i="2"/>
  <c r="G180" i="2"/>
  <c r="E181" i="2"/>
  <c r="G181" i="2" s="1"/>
  <c r="F181" i="2"/>
  <c r="E182" i="2"/>
  <c r="G182" i="2" s="1"/>
  <c r="F182" i="2"/>
  <c r="E183" i="2"/>
  <c r="F183" i="2"/>
  <c r="G183" i="2"/>
  <c r="E184" i="2"/>
  <c r="G184" i="2" s="1"/>
  <c r="F184" i="2"/>
  <c r="E185" i="2"/>
  <c r="G185" i="2" s="1"/>
  <c r="F185" i="2"/>
  <c r="E186" i="2"/>
  <c r="G186" i="2" s="1"/>
  <c r="F186" i="2"/>
  <c r="E187" i="2"/>
  <c r="G187" i="2" s="1"/>
  <c r="F187" i="2"/>
  <c r="E188" i="2"/>
  <c r="F188" i="2"/>
  <c r="G188" i="2"/>
  <c r="E189" i="2"/>
  <c r="G189" i="2" s="1"/>
  <c r="F189" i="2"/>
  <c r="E190" i="2"/>
  <c r="G190" i="2" s="1"/>
  <c r="F190" i="2"/>
  <c r="E191" i="2"/>
  <c r="F191" i="2"/>
  <c r="G191" i="2"/>
  <c r="E192" i="2"/>
  <c r="G192" i="2" s="1"/>
  <c r="F192" i="2"/>
  <c r="E193" i="2"/>
  <c r="G193" i="2" s="1"/>
  <c r="F193" i="2"/>
  <c r="E194" i="2"/>
  <c r="G194" i="2" s="1"/>
  <c r="F194" i="2"/>
  <c r="E195" i="2"/>
  <c r="G195" i="2" s="1"/>
  <c r="F195" i="2"/>
  <c r="E196" i="2"/>
  <c r="F196" i="2"/>
  <c r="G196" i="2"/>
  <c r="E197" i="2"/>
  <c r="G197" i="2" s="1"/>
  <c r="F197" i="2"/>
  <c r="E198" i="2"/>
  <c r="G198" i="2" s="1"/>
  <c r="F198" i="2"/>
  <c r="E199" i="2"/>
  <c r="F199" i="2"/>
  <c r="G199" i="2"/>
  <c r="E200" i="2"/>
  <c r="G200" i="2" s="1"/>
  <c r="F200" i="2"/>
  <c r="E201" i="2"/>
  <c r="G201" i="2" s="1"/>
  <c r="F201" i="2"/>
  <c r="E202" i="2"/>
  <c r="G202" i="2" s="1"/>
  <c r="F202" i="2"/>
  <c r="E203" i="2"/>
  <c r="G203" i="2" s="1"/>
  <c r="F203" i="2"/>
  <c r="E204" i="2"/>
  <c r="F204" i="2"/>
  <c r="G204" i="2"/>
  <c r="E205" i="2"/>
  <c r="F205" i="2"/>
  <c r="G205" i="2"/>
  <c r="E206" i="2"/>
  <c r="G206" i="2" s="1"/>
  <c r="F206" i="2"/>
  <c r="E207" i="2"/>
  <c r="F207" i="2"/>
  <c r="G207" i="2"/>
  <c r="E208" i="2"/>
  <c r="F208" i="2"/>
  <c r="G208" i="2"/>
  <c r="E209" i="2"/>
  <c r="G209" i="2" s="1"/>
  <c r="F209" i="2"/>
  <c r="E210" i="2"/>
  <c r="G210" i="2" s="1"/>
  <c r="F210" i="2"/>
  <c r="E211" i="2"/>
  <c r="F211" i="2"/>
  <c r="G211" i="2"/>
  <c r="E212" i="2"/>
  <c r="G212" i="2" s="1"/>
  <c r="F212" i="2"/>
  <c r="E213" i="2"/>
  <c r="G213" i="2" s="1"/>
  <c r="F213" i="2"/>
  <c r="E214" i="2"/>
  <c r="G214" i="2" s="1"/>
  <c r="F214" i="2"/>
  <c r="E215" i="2"/>
  <c r="G215" i="2" s="1"/>
  <c r="F215" i="2"/>
  <c r="E216" i="2"/>
  <c r="G216" i="2" s="1"/>
  <c r="F216" i="2"/>
  <c r="E217" i="2"/>
  <c r="F217" i="2"/>
  <c r="G217" i="2"/>
  <c r="E218" i="2"/>
  <c r="G218" i="2" s="1"/>
  <c r="F218" i="2"/>
  <c r="E219" i="2"/>
  <c r="G219" i="2" s="1"/>
  <c r="F219" i="2"/>
  <c r="E220" i="2"/>
  <c r="F220" i="2"/>
  <c r="G220" i="2"/>
  <c r="E221" i="2"/>
  <c r="F221" i="2"/>
  <c r="G221" i="2"/>
  <c r="E222" i="2"/>
  <c r="G222" i="2" s="1"/>
  <c r="F222" i="2"/>
  <c r="E223" i="2"/>
  <c r="F223" i="2"/>
  <c r="G223" i="2"/>
  <c r="E224" i="2"/>
  <c r="F224" i="2"/>
  <c r="G224" i="2"/>
  <c r="E225" i="2"/>
  <c r="G225" i="2" s="1"/>
  <c r="F225" i="2"/>
  <c r="E226" i="2"/>
  <c r="G226" i="2" s="1"/>
  <c r="F226" i="2"/>
  <c r="E227" i="2"/>
  <c r="G227" i="2" s="1"/>
  <c r="F227" i="2"/>
  <c r="E228" i="2"/>
  <c r="G228" i="2" s="1"/>
  <c r="F228" i="2"/>
  <c r="E229" i="2"/>
  <c r="F229" i="2"/>
  <c r="G229" i="2"/>
  <c r="E230" i="2"/>
  <c r="G230" i="2" s="1"/>
  <c r="F230" i="2"/>
  <c r="E231" i="2"/>
  <c r="G231" i="2" s="1"/>
  <c r="F231" i="2"/>
  <c r="E232" i="2"/>
  <c r="F232" i="2"/>
  <c r="G232" i="2"/>
  <c r="E233" i="2"/>
  <c r="G233" i="2" s="1"/>
  <c r="F233" i="2"/>
  <c r="E234" i="2"/>
  <c r="G234" i="2" s="1"/>
  <c r="F234" i="2"/>
  <c r="E235" i="2"/>
  <c r="G235" i="2" s="1"/>
  <c r="F235" i="2"/>
  <c r="E236" i="2"/>
  <c r="F236" i="2"/>
  <c r="G236" i="2"/>
  <c r="E237" i="2"/>
  <c r="G237" i="2" s="1"/>
  <c r="F237" i="2"/>
  <c r="E238" i="2"/>
  <c r="G238" i="2" s="1"/>
  <c r="F238" i="2"/>
  <c r="E239" i="2"/>
  <c r="G239" i="2" s="1"/>
  <c r="F239" i="2"/>
  <c r="E240" i="2"/>
  <c r="G240" i="2" s="1"/>
  <c r="F240" i="2"/>
  <c r="E241" i="2"/>
  <c r="G241" i="2" s="1"/>
  <c r="F241" i="2"/>
  <c r="E242" i="2"/>
  <c r="G242" i="2" s="1"/>
  <c r="F242" i="2"/>
  <c r="E243" i="2"/>
  <c r="G243" i="2" s="1"/>
  <c r="F243" i="2"/>
  <c r="E244" i="2"/>
  <c r="G244" i="2" s="1"/>
  <c r="F244" i="2"/>
  <c r="E245" i="2"/>
  <c r="G245" i="2" s="1"/>
  <c r="F245" i="2"/>
  <c r="E246" i="2"/>
  <c r="G246" i="2" s="1"/>
  <c r="F246" i="2"/>
  <c r="E247" i="2"/>
  <c r="G247" i="2" s="1"/>
  <c r="F247" i="2"/>
  <c r="E248" i="2"/>
  <c r="F248" i="2"/>
  <c r="G248" i="2"/>
  <c r="E249" i="2"/>
  <c r="G249" i="2" s="1"/>
  <c r="F249" i="2"/>
  <c r="E250" i="2"/>
  <c r="G250" i="2" s="1"/>
  <c r="F250" i="2"/>
  <c r="E251" i="2"/>
  <c r="G251" i="2" s="1"/>
  <c r="F251" i="2"/>
  <c r="E252" i="2"/>
  <c r="F252" i="2"/>
  <c r="G252" i="2"/>
  <c r="E253" i="2"/>
  <c r="G253" i="2" s="1"/>
  <c r="F253" i="2"/>
  <c r="E254" i="2"/>
  <c r="G254" i="2" s="1"/>
  <c r="F254" i="2"/>
  <c r="E255" i="2"/>
  <c r="G255" i="2" s="1"/>
  <c r="F255" i="2"/>
  <c r="E256" i="2"/>
  <c r="G256" i="2" s="1"/>
  <c r="F256" i="2"/>
  <c r="E257" i="2"/>
  <c r="G257" i="2" s="1"/>
  <c r="F257" i="2"/>
  <c r="E258" i="2"/>
  <c r="G258" i="2" s="1"/>
  <c r="F258" i="2"/>
  <c r="E259" i="2"/>
  <c r="G259" i="2" s="1"/>
  <c r="F259" i="2"/>
  <c r="E260" i="2"/>
  <c r="G260" i="2" s="1"/>
  <c r="F260" i="2"/>
  <c r="E261" i="2"/>
  <c r="G261" i="2" s="1"/>
  <c r="F261" i="2"/>
  <c r="E262" i="2"/>
  <c r="G262" i="2" s="1"/>
  <c r="F262" i="2"/>
  <c r="E263" i="2"/>
  <c r="G263" i="2" s="1"/>
  <c r="F263" i="2"/>
  <c r="E264" i="2"/>
  <c r="F264" i="2"/>
  <c r="G264" i="2"/>
  <c r="E265" i="2"/>
  <c r="G265" i="2" s="1"/>
  <c r="F265" i="2"/>
  <c r="E266" i="2"/>
  <c r="G266" i="2" s="1"/>
  <c r="F266" i="2"/>
  <c r="E267" i="2"/>
  <c r="G267" i="2" s="1"/>
  <c r="F267" i="2"/>
  <c r="E268" i="2"/>
  <c r="F268" i="2"/>
  <c r="G268" i="2"/>
  <c r="E269" i="2"/>
  <c r="G269" i="2" s="1"/>
  <c r="F269" i="2"/>
  <c r="E270" i="2"/>
  <c r="G270" i="2" s="1"/>
  <c r="F270" i="2"/>
  <c r="E271" i="2"/>
  <c r="G271" i="2" s="1"/>
  <c r="F271" i="2"/>
  <c r="E272" i="2"/>
  <c r="G272" i="2" s="1"/>
  <c r="F272" i="2"/>
  <c r="E273" i="2"/>
  <c r="G273" i="2" s="1"/>
  <c r="F273" i="2"/>
  <c r="E274" i="2"/>
  <c r="G274" i="2" s="1"/>
  <c r="F274" i="2"/>
  <c r="E275" i="2"/>
  <c r="G275" i="2" s="1"/>
  <c r="F275" i="2"/>
  <c r="E276" i="2"/>
  <c r="G276" i="2" s="1"/>
  <c r="F276" i="2"/>
  <c r="E277" i="2"/>
  <c r="G277" i="2" s="1"/>
  <c r="F277" i="2"/>
  <c r="E278" i="2"/>
  <c r="G278" i="2" s="1"/>
  <c r="F278" i="2"/>
  <c r="E279" i="2"/>
  <c r="G279" i="2" s="1"/>
  <c r="F279" i="2"/>
  <c r="E280" i="2"/>
  <c r="F280" i="2"/>
  <c r="G280" i="2"/>
  <c r="E281" i="2"/>
  <c r="G281" i="2" s="1"/>
  <c r="F281" i="2"/>
  <c r="E282" i="2"/>
  <c r="G282" i="2" s="1"/>
  <c r="F282" i="2"/>
  <c r="E283" i="2"/>
  <c r="G283" i="2" s="1"/>
  <c r="F283" i="2"/>
  <c r="E284" i="2"/>
  <c r="F284" i="2"/>
  <c r="G284" i="2"/>
  <c r="E285" i="2"/>
  <c r="G285" i="2" s="1"/>
  <c r="F285" i="2"/>
  <c r="E286" i="2"/>
  <c r="G286" i="2" s="1"/>
  <c r="F286" i="2"/>
  <c r="E287" i="2"/>
  <c r="G287" i="2" s="1"/>
  <c r="F287" i="2"/>
  <c r="E288" i="2"/>
  <c r="G288" i="2" s="1"/>
  <c r="F288" i="2"/>
  <c r="E289" i="2"/>
  <c r="G289" i="2" s="1"/>
  <c r="F289" i="2"/>
  <c r="E290" i="2"/>
  <c r="G290" i="2" s="1"/>
  <c r="F290" i="2"/>
  <c r="E291" i="2"/>
  <c r="G291" i="2" s="1"/>
  <c r="F291" i="2"/>
  <c r="E292" i="2"/>
  <c r="G292" i="2" s="1"/>
  <c r="F292" i="2"/>
  <c r="E293" i="2"/>
  <c r="G293" i="2" s="1"/>
  <c r="F293" i="2"/>
  <c r="E294" i="2"/>
  <c r="G294" i="2" s="1"/>
  <c r="F294" i="2"/>
  <c r="E295" i="2"/>
  <c r="G295" i="2" s="1"/>
  <c r="F295" i="2"/>
  <c r="E296" i="2"/>
  <c r="F296" i="2"/>
  <c r="G296" i="2"/>
  <c r="E297" i="2"/>
  <c r="G297" i="2" s="1"/>
  <c r="F297" i="2"/>
  <c r="E298" i="2"/>
  <c r="G298" i="2" s="1"/>
  <c r="F298" i="2"/>
  <c r="E299" i="2"/>
  <c r="G299" i="2" s="1"/>
  <c r="F299" i="2"/>
  <c r="E300" i="2"/>
  <c r="F300" i="2"/>
  <c r="G300" i="2"/>
  <c r="E301" i="2"/>
  <c r="G301" i="2" s="1"/>
  <c r="F301" i="2"/>
  <c r="E302" i="2"/>
  <c r="G302" i="2" s="1"/>
  <c r="F302" i="2"/>
  <c r="E303" i="2"/>
  <c r="G303" i="2" s="1"/>
  <c r="F303" i="2"/>
  <c r="E304" i="2"/>
  <c r="G304" i="2" s="1"/>
  <c r="F304" i="2"/>
  <c r="E305" i="2"/>
  <c r="G305" i="2" s="1"/>
  <c r="F305" i="2"/>
  <c r="E306" i="2"/>
  <c r="G306" i="2" s="1"/>
  <c r="F306" i="2"/>
  <c r="E307" i="2"/>
  <c r="G307" i="2" s="1"/>
  <c r="F307" i="2"/>
  <c r="E308" i="2"/>
  <c r="G308" i="2" s="1"/>
  <c r="F308" i="2"/>
  <c r="E309" i="2"/>
  <c r="G309" i="2" s="1"/>
  <c r="F309" i="2"/>
  <c r="E310" i="2"/>
  <c r="G310" i="2" s="1"/>
  <c r="F310" i="2"/>
  <c r="E311" i="2"/>
  <c r="G311" i="2" s="1"/>
  <c r="F311" i="2"/>
  <c r="E312" i="2"/>
  <c r="F312" i="2"/>
  <c r="G312" i="2"/>
  <c r="E313" i="2"/>
  <c r="G313" i="2" s="1"/>
  <c r="F313" i="2"/>
  <c r="E314" i="2"/>
  <c r="G314" i="2" s="1"/>
  <c r="F314" i="2"/>
  <c r="E315" i="2"/>
  <c r="G315" i="2" s="1"/>
  <c r="F315" i="2"/>
  <c r="E316" i="2"/>
  <c r="F316" i="2"/>
  <c r="G316" i="2"/>
  <c r="E317" i="2"/>
  <c r="G317" i="2" s="1"/>
  <c r="F317" i="2"/>
  <c r="E318" i="2"/>
  <c r="G318" i="2" s="1"/>
  <c r="F318" i="2"/>
  <c r="E319" i="2"/>
  <c r="G319" i="2" s="1"/>
  <c r="F319" i="2"/>
  <c r="E320" i="2"/>
  <c r="G320" i="2" s="1"/>
  <c r="F320" i="2"/>
  <c r="E321" i="2"/>
  <c r="G321" i="2" s="1"/>
  <c r="F321" i="2"/>
  <c r="E322" i="2"/>
  <c r="G322" i="2" s="1"/>
  <c r="F322" i="2"/>
  <c r="E323" i="2"/>
  <c r="G323" i="2" s="1"/>
  <c r="F323" i="2"/>
  <c r="E324" i="2"/>
  <c r="G324" i="2" s="1"/>
  <c r="F324" i="2"/>
  <c r="E325" i="2"/>
  <c r="G325" i="2" s="1"/>
  <c r="F325" i="2"/>
  <c r="E326" i="2"/>
  <c r="G326" i="2" s="1"/>
  <c r="F326" i="2"/>
  <c r="E327" i="2"/>
  <c r="G327" i="2" s="1"/>
  <c r="F327" i="2"/>
  <c r="E328" i="2"/>
  <c r="F328" i="2"/>
  <c r="G328" i="2"/>
  <c r="E329" i="2"/>
  <c r="G329" i="2" s="1"/>
  <c r="F329" i="2"/>
  <c r="E330" i="2"/>
  <c r="G330" i="2" s="1"/>
  <c r="F330" i="2"/>
  <c r="E331" i="2"/>
  <c r="G331" i="2" s="1"/>
  <c r="F331" i="2"/>
  <c r="E332" i="2"/>
  <c r="F332" i="2"/>
  <c r="G332" i="2"/>
  <c r="E333" i="2"/>
  <c r="G333" i="2" s="1"/>
  <c r="F333" i="2"/>
  <c r="E334" i="2"/>
  <c r="G334" i="2" s="1"/>
  <c r="F334" i="2"/>
  <c r="E335" i="2"/>
  <c r="G335" i="2" s="1"/>
  <c r="F335" i="2"/>
  <c r="E336" i="2"/>
  <c r="G336" i="2" s="1"/>
  <c r="F336" i="2"/>
  <c r="E337" i="2"/>
  <c r="G337" i="2" s="1"/>
  <c r="F337" i="2"/>
  <c r="E338" i="2"/>
  <c r="G338" i="2" s="1"/>
  <c r="F338" i="2"/>
  <c r="E339" i="2"/>
  <c r="G339" i="2" s="1"/>
  <c r="F339" i="2"/>
  <c r="E340" i="2"/>
  <c r="G340" i="2" s="1"/>
  <c r="F340" i="2"/>
  <c r="E341" i="2"/>
  <c r="G341" i="2" s="1"/>
  <c r="F341" i="2"/>
  <c r="E342" i="2"/>
  <c r="G342" i="2" s="1"/>
  <c r="F342" i="2"/>
  <c r="E343" i="2"/>
  <c r="G343" i="2" s="1"/>
  <c r="F343" i="2"/>
  <c r="E344" i="2"/>
  <c r="F344" i="2"/>
  <c r="G344" i="2"/>
  <c r="E345" i="2"/>
  <c r="G345" i="2" s="1"/>
  <c r="F345" i="2"/>
  <c r="E346" i="2"/>
  <c r="G346" i="2" s="1"/>
  <c r="F346" i="2"/>
  <c r="E347" i="2"/>
  <c r="G347" i="2" s="1"/>
  <c r="F347" i="2"/>
  <c r="E348" i="2"/>
  <c r="F348" i="2"/>
  <c r="G348" i="2"/>
  <c r="E349" i="2"/>
  <c r="G349" i="2" s="1"/>
  <c r="F349" i="2"/>
  <c r="E350" i="2"/>
  <c r="G350" i="2" s="1"/>
  <c r="F350" i="2"/>
  <c r="E351" i="2"/>
  <c r="G351" i="2" s="1"/>
  <c r="F351" i="2"/>
  <c r="E352" i="2"/>
  <c r="G352" i="2" s="1"/>
  <c r="F352" i="2"/>
  <c r="E353" i="2"/>
  <c r="G353" i="2" s="1"/>
  <c r="F353" i="2"/>
  <c r="E354" i="2"/>
  <c r="G354" i="2" s="1"/>
  <c r="F354" i="2"/>
  <c r="E355" i="2"/>
  <c r="G355" i="2" s="1"/>
  <c r="F355" i="2"/>
  <c r="E356" i="2"/>
  <c r="G356" i="2" s="1"/>
  <c r="F356" i="2"/>
  <c r="E357" i="2"/>
  <c r="G357" i="2" s="1"/>
  <c r="F357" i="2"/>
  <c r="E358" i="2"/>
  <c r="G358" i="2" s="1"/>
  <c r="F358" i="2"/>
  <c r="E359" i="2"/>
  <c r="G359" i="2" s="1"/>
  <c r="F359" i="2"/>
  <c r="E360" i="2"/>
  <c r="F360" i="2"/>
  <c r="G360" i="2"/>
  <c r="E361" i="2"/>
  <c r="G361" i="2" s="1"/>
  <c r="F361" i="2"/>
  <c r="E362" i="2"/>
  <c r="G362" i="2" s="1"/>
  <c r="F362" i="2"/>
  <c r="E363" i="2"/>
  <c r="G363" i="2" s="1"/>
  <c r="F363" i="2"/>
  <c r="E364" i="2"/>
  <c r="F364" i="2"/>
  <c r="G364" i="2"/>
  <c r="E365" i="2"/>
  <c r="G365" i="2" s="1"/>
  <c r="F365" i="2"/>
  <c r="E366" i="2"/>
  <c r="G366" i="2" s="1"/>
  <c r="F366" i="2"/>
  <c r="E367" i="2"/>
  <c r="G367" i="2" s="1"/>
  <c r="F367" i="2"/>
  <c r="E368" i="2"/>
  <c r="G368" i="2" s="1"/>
  <c r="F368" i="2"/>
  <c r="E369" i="2"/>
  <c r="G369" i="2" s="1"/>
  <c r="F369" i="2"/>
  <c r="E370" i="2"/>
  <c r="G370" i="2" s="1"/>
  <c r="F370" i="2"/>
  <c r="E371" i="2"/>
  <c r="G371" i="2" s="1"/>
  <c r="F371" i="2"/>
  <c r="E372" i="2"/>
  <c r="G372" i="2" s="1"/>
  <c r="F372" i="2"/>
  <c r="E373" i="2"/>
  <c r="G373" i="2" s="1"/>
  <c r="F373" i="2"/>
  <c r="E374" i="2"/>
  <c r="G374" i="2" s="1"/>
  <c r="F374" i="2"/>
  <c r="E375" i="2"/>
  <c r="G375" i="2" s="1"/>
  <c r="F375" i="2"/>
  <c r="E376" i="2"/>
  <c r="F376" i="2"/>
  <c r="G376" i="2"/>
  <c r="E377" i="2"/>
  <c r="G377" i="2" s="1"/>
  <c r="F377" i="2"/>
  <c r="E378" i="2"/>
  <c r="G378" i="2" s="1"/>
  <c r="F378" i="2"/>
  <c r="E379" i="2"/>
  <c r="F379" i="2"/>
  <c r="G379" i="2"/>
  <c r="E380" i="2"/>
  <c r="G380" i="2" s="1"/>
  <c r="F380" i="2"/>
  <c r="E381" i="2"/>
  <c r="G381" i="2" s="1"/>
  <c r="F381" i="2"/>
  <c r="E382" i="2"/>
  <c r="G382" i="2" s="1"/>
  <c r="F382" i="2"/>
  <c r="E383" i="2"/>
  <c r="G383" i="2" s="1"/>
  <c r="F383" i="2"/>
  <c r="E384" i="2"/>
  <c r="F384" i="2"/>
  <c r="G384" i="2"/>
  <c r="E385" i="2"/>
  <c r="G385" i="2" s="1"/>
  <c r="F385" i="2"/>
  <c r="E386" i="2"/>
  <c r="G386" i="2" s="1"/>
  <c r="F386" i="2"/>
  <c r="E387" i="2"/>
  <c r="G387" i="2" s="1"/>
  <c r="F387" i="2"/>
  <c r="E388" i="2"/>
  <c r="G388" i="2" s="1"/>
  <c r="F388" i="2"/>
  <c r="E389" i="2"/>
  <c r="G389" i="2" s="1"/>
  <c r="F389" i="2"/>
  <c r="E390" i="2"/>
  <c r="G390" i="2" s="1"/>
  <c r="F390" i="2"/>
  <c r="E391" i="2"/>
  <c r="F391" i="2"/>
  <c r="G391" i="2"/>
  <c r="E392" i="2"/>
  <c r="F392" i="2"/>
  <c r="G392" i="2"/>
  <c r="E393" i="2"/>
  <c r="G393" i="2" s="1"/>
  <c r="F393" i="2"/>
  <c r="E394" i="2"/>
  <c r="G394" i="2" s="1"/>
  <c r="F394" i="2"/>
  <c r="E395" i="2"/>
  <c r="G395" i="2" s="1"/>
  <c r="F395" i="2"/>
  <c r="E396" i="2"/>
  <c r="G396" i="2" s="1"/>
  <c r="F396" i="2"/>
  <c r="E397" i="2"/>
  <c r="G397" i="2" s="1"/>
  <c r="F397" i="2"/>
  <c r="E398" i="2"/>
  <c r="G398" i="2" s="1"/>
  <c r="F398" i="2"/>
  <c r="E399" i="2"/>
  <c r="F399" i="2"/>
  <c r="G399" i="2"/>
  <c r="E400" i="2"/>
  <c r="F400" i="2"/>
  <c r="G400" i="2"/>
  <c r="E401" i="2"/>
  <c r="G401" i="2" s="1"/>
  <c r="F401" i="2"/>
  <c r="E402" i="2"/>
  <c r="G402" i="2" s="1"/>
  <c r="F402" i="2"/>
  <c r="E403" i="2"/>
  <c r="G403" i="2" s="1"/>
  <c r="F403" i="2"/>
  <c r="E114" i="2"/>
  <c r="G114" i="2" s="1"/>
  <c r="F114" i="2"/>
  <c r="E115" i="2"/>
  <c r="G115" i="2" s="1"/>
  <c r="F115" i="2"/>
  <c r="E116" i="2"/>
  <c r="G116" i="2" s="1"/>
  <c r="F116" i="2"/>
  <c r="S28" i="6" l="1"/>
  <c r="S27" i="6"/>
  <c r="J26" i="3"/>
  <c r="H27" i="3"/>
  <c r="G28" i="3"/>
  <c r="F4" i="3"/>
  <c r="F29" i="3"/>
  <c r="I26" i="3" l="1"/>
  <c r="H26" i="3"/>
  <c r="G26" i="3"/>
  <c r="L26" i="3" s="1"/>
  <c r="K27" i="3"/>
  <c r="I27" i="3"/>
  <c r="G27" i="3"/>
  <c r="J27" i="3"/>
  <c r="K26" i="3"/>
  <c r="H28" i="3"/>
  <c r="K28" i="3"/>
  <c r="J28" i="3"/>
  <c r="I28" i="3"/>
  <c r="H8" i="3"/>
  <c r="G6" i="3"/>
  <c r="G5" i="3"/>
  <c r="F5" i="6"/>
  <c r="E70" i="2"/>
  <c r="L28" i="3" l="1"/>
  <c r="L27" i="3"/>
  <c r="F26" i="6"/>
  <c r="F7" i="2" l="1"/>
  <c r="E7" i="2"/>
  <c r="G7" i="2" s="1"/>
  <c r="E22" i="2" l="1"/>
  <c r="G22" i="2" s="1"/>
  <c r="F22" i="2"/>
  <c r="E5" i="2"/>
  <c r="G5" i="2" s="1"/>
  <c r="F5" i="2"/>
  <c r="E69" i="2"/>
  <c r="G69" i="2" s="1"/>
  <c r="F69" i="2"/>
  <c r="G70" i="2"/>
  <c r="F70" i="2"/>
  <c r="E72" i="2"/>
  <c r="G72" i="2" s="1"/>
  <c r="F72" i="2"/>
  <c r="E33" i="2"/>
  <c r="G33" i="2" s="1"/>
  <c r="F33" i="2"/>
  <c r="E35" i="2"/>
  <c r="G35" i="2" s="1"/>
  <c r="F35" i="2"/>
  <c r="E37" i="2"/>
  <c r="G37" i="2" s="1"/>
  <c r="F37" i="2"/>
  <c r="E38" i="2"/>
  <c r="G38" i="2" s="1"/>
  <c r="F38" i="2"/>
  <c r="E41" i="2"/>
  <c r="G41" i="2" s="1"/>
  <c r="F41" i="2"/>
  <c r="E45" i="2"/>
  <c r="G45" i="2" s="1"/>
  <c r="F45" i="2"/>
  <c r="E46" i="2"/>
  <c r="G46" i="2" s="1"/>
  <c r="F46" i="2"/>
  <c r="E48" i="2"/>
  <c r="G48" i="2" s="1"/>
  <c r="F48" i="2"/>
  <c r="E52" i="2"/>
  <c r="G52" i="2" s="1"/>
  <c r="F52" i="2"/>
  <c r="E54" i="2"/>
  <c r="G54" i="2" s="1"/>
  <c r="F54" i="2"/>
  <c r="E55" i="2"/>
  <c r="G55" i="2" s="1"/>
  <c r="F55" i="2"/>
  <c r="E56" i="2"/>
  <c r="G56" i="2" s="1"/>
  <c r="F56" i="2"/>
  <c r="E57" i="2"/>
  <c r="G57" i="2" s="1"/>
  <c r="F57" i="2"/>
  <c r="E59" i="2"/>
  <c r="G59" i="2" s="1"/>
  <c r="F59" i="2"/>
  <c r="E60" i="2"/>
  <c r="G60" i="2" s="1"/>
  <c r="F60" i="2"/>
  <c r="E62" i="2"/>
  <c r="G62" i="2" s="1"/>
  <c r="F62" i="2"/>
  <c r="E65" i="2"/>
  <c r="G65" i="2" s="1"/>
  <c r="F65" i="2"/>
  <c r="E66" i="2"/>
  <c r="G66" i="2" s="1"/>
  <c r="F66" i="2"/>
  <c r="E68" i="2"/>
  <c r="G68" i="2" s="1"/>
  <c r="F68" i="2"/>
  <c r="E71" i="2"/>
  <c r="G71" i="2" s="1"/>
  <c r="F71" i="2"/>
  <c r="E81" i="2"/>
  <c r="G81" i="2" s="1"/>
  <c r="F81" i="2"/>
  <c r="E77" i="2"/>
  <c r="G77" i="2" s="1"/>
  <c r="F77" i="2"/>
  <c r="E78" i="2"/>
  <c r="G78" i="2" s="1"/>
  <c r="F78" i="2"/>
  <c r="E82" i="2"/>
  <c r="G82" i="2" s="1"/>
  <c r="F82" i="2"/>
  <c r="E79" i="2"/>
  <c r="G79" i="2" s="1"/>
  <c r="F79" i="2"/>
  <c r="E75" i="2"/>
  <c r="G75" i="2" s="1"/>
  <c r="F75" i="2"/>
  <c r="E76" i="2"/>
  <c r="G76" i="2" s="1"/>
  <c r="F76" i="2"/>
  <c r="E73" i="2"/>
  <c r="G73" i="2" s="1"/>
  <c r="F73" i="2"/>
  <c r="E80" i="2"/>
  <c r="G80" i="2" s="1"/>
  <c r="F80" i="2"/>
  <c r="E74" i="2"/>
  <c r="G74" i="2" s="1"/>
  <c r="F74" i="2"/>
  <c r="E83" i="2"/>
  <c r="G83" i="2" s="1"/>
  <c r="F83" i="2"/>
  <c r="E84" i="2"/>
  <c r="G84" i="2" s="1"/>
  <c r="F84" i="2"/>
  <c r="E85" i="2"/>
  <c r="G85" i="2" s="1"/>
  <c r="F85" i="2"/>
  <c r="E92" i="2"/>
  <c r="G92" i="2" s="1"/>
  <c r="F92" i="2"/>
  <c r="E91" i="2"/>
  <c r="G91" i="2" s="1"/>
  <c r="F91" i="2"/>
  <c r="E90" i="2"/>
  <c r="G90" i="2" s="1"/>
  <c r="F90" i="2"/>
  <c r="E86" i="2"/>
  <c r="G86" i="2" s="1"/>
  <c r="F86" i="2"/>
  <c r="E87" i="2"/>
  <c r="G87" i="2" s="1"/>
  <c r="F87" i="2"/>
  <c r="E88" i="2"/>
  <c r="G88" i="2" s="1"/>
  <c r="F88" i="2"/>
  <c r="E89" i="2"/>
  <c r="G89" i="2" s="1"/>
  <c r="F89" i="2"/>
  <c r="E93" i="2"/>
  <c r="G93" i="2" s="1"/>
  <c r="F93" i="2"/>
  <c r="E94" i="2"/>
  <c r="G94" i="2" s="1"/>
  <c r="F94" i="2"/>
  <c r="E96" i="2"/>
  <c r="G96" i="2" s="1"/>
  <c r="F96" i="2"/>
  <c r="E95" i="2"/>
  <c r="G95" i="2" s="1"/>
  <c r="F95" i="2"/>
  <c r="E97" i="2"/>
  <c r="G97" i="2" s="1"/>
  <c r="F97" i="2"/>
  <c r="E98" i="2"/>
  <c r="G98" i="2" s="1"/>
  <c r="F98" i="2"/>
  <c r="E99" i="2"/>
  <c r="G99" i="2" s="1"/>
  <c r="F99" i="2"/>
  <c r="E100" i="2"/>
  <c r="G100" i="2" s="1"/>
  <c r="F100" i="2"/>
  <c r="E101" i="2"/>
  <c r="G101" i="2" s="1"/>
  <c r="F101" i="2"/>
  <c r="E102" i="2"/>
  <c r="G102" i="2" s="1"/>
  <c r="F102" i="2"/>
  <c r="E103" i="2"/>
  <c r="G103" i="2" s="1"/>
  <c r="F103" i="2"/>
  <c r="E104" i="2"/>
  <c r="G104" i="2" s="1"/>
  <c r="F104" i="2"/>
  <c r="E105" i="2"/>
  <c r="G105" i="2" s="1"/>
  <c r="F105" i="2"/>
  <c r="E106" i="2"/>
  <c r="G106" i="2" s="1"/>
  <c r="F106" i="2"/>
  <c r="E107" i="2"/>
  <c r="G107" i="2" s="1"/>
  <c r="F107" i="2"/>
  <c r="E108" i="2"/>
  <c r="G108" i="2" s="1"/>
  <c r="F108" i="2"/>
  <c r="E109" i="2"/>
  <c r="G109" i="2" s="1"/>
  <c r="F109" i="2"/>
  <c r="E110" i="2"/>
  <c r="G110" i="2" s="1"/>
  <c r="F110" i="2"/>
  <c r="E111" i="2"/>
  <c r="G111" i="2" s="1"/>
  <c r="F111" i="2"/>
  <c r="E112" i="2"/>
  <c r="G112" i="2" s="1"/>
  <c r="F112" i="2"/>
  <c r="E113" i="2"/>
  <c r="F113" i="2"/>
  <c r="G113" i="2"/>
  <c r="N4" i="4" l="1"/>
  <c r="N5" i="4"/>
  <c r="N6" i="4"/>
  <c r="N7" i="4"/>
  <c r="N8" i="4"/>
  <c r="N9" i="4"/>
  <c r="N3" i="4"/>
  <c r="K10" i="4"/>
  <c r="L10" i="4"/>
  <c r="M10" i="4"/>
  <c r="J10" i="4"/>
  <c r="C4" i="4"/>
  <c r="N10" i="4" l="1"/>
  <c r="E5" i="4"/>
  <c r="F4" i="5"/>
  <c r="E6" i="4" s="1"/>
  <c r="F15" i="5"/>
  <c r="F16" i="5"/>
  <c r="F17" i="5"/>
  <c r="F18" i="5"/>
  <c r="F19" i="5"/>
  <c r="F20" i="5"/>
  <c r="F21" i="5"/>
  <c r="F22" i="5"/>
  <c r="F23" i="5"/>
  <c r="F24" i="5"/>
  <c r="F25" i="5"/>
  <c r="F7" i="5"/>
  <c r="F8" i="5"/>
  <c r="F11" i="5"/>
  <c r="F12" i="5"/>
  <c r="F9" i="5"/>
  <c r="F10" i="5"/>
  <c r="F26" i="5"/>
  <c r="F6" i="5"/>
  <c r="F13" i="5"/>
  <c r="F14" i="5"/>
  <c r="F5" i="5"/>
  <c r="F6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7" i="6"/>
  <c r="F8" i="6"/>
  <c r="F11" i="6"/>
  <c r="F12" i="6"/>
  <c r="F9" i="6"/>
  <c r="F10" i="6"/>
  <c r="F4" i="6"/>
  <c r="E7" i="4" s="1"/>
  <c r="F29" i="6" l="1"/>
  <c r="G35" i="7" l="1"/>
  <c r="G37" i="7" s="1"/>
  <c r="G44" i="7" s="1"/>
  <c r="G33" i="7"/>
  <c r="G30" i="7"/>
  <c r="G28" i="7"/>
  <c r="G26" i="7"/>
  <c r="G24" i="7"/>
  <c r="G22" i="7"/>
  <c r="G9" i="7"/>
  <c r="G11" i="7"/>
  <c r="G7" i="7"/>
  <c r="G32" i="7" l="1"/>
  <c r="G42" i="7" s="1"/>
  <c r="M12" i="7" l="1"/>
  <c r="K12" i="7"/>
  <c r="I12" i="7"/>
  <c r="G12" i="7"/>
  <c r="M3" i="7"/>
  <c r="K3" i="7"/>
  <c r="I3" i="7"/>
  <c r="F3" i="7"/>
  <c r="G40" i="7" l="1"/>
  <c r="G46" i="7" s="1"/>
  <c r="G48" i="7" s="1"/>
  <c r="G50" i="7" s="1"/>
  <c r="G52" i="7" s="1"/>
  <c r="G54" i="7" s="1"/>
  <c r="Y4" i="5" s="1"/>
  <c r="G13" i="7"/>
  <c r="F18" i="7"/>
  <c r="G17" i="7"/>
  <c r="G14" i="7"/>
  <c r="E8" i="4" l="1"/>
  <c r="Y21" i="5"/>
  <c r="H4" i="4"/>
  <c r="H9" i="4"/>
  <c r="X27" i="5"/>
  <c r="C8" i="4" s="1"/>
  <c r="U27" i="5"/>
  <c r="S27" i="5"/>
  <c r="Y6" i="5"/>
  <c r="Y13" i="5"/>
  <c r="Y14" i="5"/>
  <c r="Y15" i="5"/>
  <c r="Y16" i="5"/>
  <c r="Y17" i="5"/>
  <c r="Y18" i="5"/>
  <c r="Y19" i="5"/>
  <c r="Y20" i="5"/>
  <c r="Y22" i="5"/>
  <c r="Y23" i="5"/>
  <c r="Y24" i="5"/>
  <c r="Y25" i="5"/>
  <c r="Y7" i="5"/>
  <c r="Y8" i="5"/>
  <c r="Y11" i="5"/>
  <c r="Y12" i="5"/>
  <c r="Y9" i="5"/>
  <c r="Y10" i="5"/>
  <c r="Y26" i="5"/>
  <c r="V6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7" i="5"/>
  <c r="V8" i="5"/>
  <c r="V11" i="5"/>
  <c r="V12" i="5"/>
  <c r="V9" i="5"/>
  <c r="V10" i="5"/>
  <c r="V26" i="5"/>
  <c r="T6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7" i="5"/>
  <c r="T8" i="5"/>
  <c r="T11" i="5"/>
  <c r="T12" i="5"/>
  <c r="T9" i="5"/>
  <c r="T10" i="5"/>
  <c r="T26" i="5"/>
  <c r="R5" i="5"/>
  <c r="T5" i="5"/>
  <c r="V5" i="5"/>
  <c r="Y5" i="5"/>
  <c r="Q27" i="5"/>
  <c r="O27" i="5"/>
  <c r="M27" i="5"/>
  <c r="K27" i="5"/>
  <c r="I27" i="5"/>
  <c r="G27" i="5"/>
  <c r="H21" i="5"/>
  <c r="F27" i="5"/>
  <c r="C6" i="4" s="1"/>
  <c r="R26" i="5"/>
  <c r="P26" i="5"/>
  <c r="N26" i="5"/>
  <c r="L26" i="5"/>
  <c r="J26" i="5"/>
  <c r="H26" i="5"/>
  <c r="R10" i="5"/>
  <c r="P10" i="5"/>
  <c r="N10" i="5"/>
  <c r="L10" i="5"/>
  <c r="J10" i="5"/>
  <c r="H10" i="5"/>
  <c r="R9" i="5"/>
  <c r="P9" i="5"/>
  <c r="N9" i="5"/>
  <c r="L9" i="5"/>
  <c r="J9" i="5"/>
  <c r="H9" i="5"/>
  <c r="R12" i="5"/>
  <c r="P12" i="5"/>
  <c r="N12" i="5"/>
  <c r="L12" i="5"/>
  <c r="J12" i="5"/>
  <c r="H12" i="5"/>
  <c r="R11" i="5"/>
  <c r="P11" i="5"/>
  <c r="N11" i="5"/>
  <c r="L11" i="5"/>
  <c r="J11" i="5"/>
  <c r="H11" i="5"/>
  <c r="R8" i="5"/>
  <c r="P8" i="5"/>
  <c r="N8" i="5"/>
  <c r="L8" i="5"/>
  <c r="J8" i="5"/>
  <c r="H8" i="5"/>
  <c r="R7" i="5"/>
  <c r="P7" i="5"/>
  <c r="N7" i="5"/>
  <c r="L7" i="5"/>
  <c r="J7" i="5"/>
  <c r="H7" i="5"/>
  <c r="R25" i="5"/>
  <c r="P25" i="5"/>
  <c r="N25" i="5"/>
  <c r="L25" i="5"/>
  <c r="J25" i="5"/>
  <c r="H25" i="5"/>
  <c r="R24" i="5"/>
  <c r="P24" i="5"/>
  <c r="N24" i="5"/>
  <c r="L24" i="5"/>
  <c r="J24" i="5"/>
  <c r="H24" i="5"/>
  <c r="R23" i="5"/>
  <c r="P23" i="5"/>
  <c r="N23" i="5"/>
  <c r="L23" i="5"/>
  <c r="J23" i="5"/>
  <c r="H23" i="5"/>
  <c r="R22" i="5"/>
  <c r="P22" i="5"/>
  <c r="N22" i="5"/>
  <c r="L22" i="5"/>
  <c r="J22" i="5"/>
  <c r="H22" i="5"/>
  <c r="R21" i="5"/>
  <c r="P21" i="5"/>
  <c r="N21" i="5"/>
  <c r="L21" i="5"/>
  <c r="J21" i="5"/>
  <c r="R20" i="5"/>
  <c r="P20" i="5"/>
  <c r="N20" i="5"/>
  <c r="L20" i="5"/>
  <c r="J20" i="5"/>
  <c r="H20" i="5"/>
  <c r="R19" i="5"/>
  <c r="P19" i="5"/>
  <c r="N19" i="5"/>
  <c r="L19" i="5"/>
  <c r="J19" i="5"/>
  <c r="H19" i="5"/>
  <c r="W19" i="5" s="1"/>
  <c r="R18" i="5"/>
  <c r="P18" i="5"/>
  <c r="N18" i="5"/>
  <c r="L18" i="5"/>
  <c r="J18" i="5"/>
  <c r="H18" i="5"/>
  <c r="R17" i="5"/>
  <c r="P17" i="5"/>
  <c r="N17" i="5"/>
  <c r="L17" i="5"/>
  <c r="J17" i="5"/>
  <c r="H17" i="5"/>
  <c r="W17" i="5" s="1"/>
  <c r="R16" i="5"/>
  <c r="P16" i="5"/>
  <c r="N16" i="5"/>
  <c r="L16" i="5"/>
  <c r="J16" i="5"/>
  <c r="H16" i="5"/>
  <c r="R15" i="5"/>
  <c r="P15" i="5"/>
  <c r="N15" i="5"/>
  <c r="L15" i="5"/>
  <c r="J15" i="5"/>
  <c r="H15" i="5"/>
  <c r="W15" i="5" s="1"/>
  <c r="R14" i="5"/>
  <c r="P14" i="5"/>
  <c r="N14" i="5"/>
  <c r="L14" i="5"/>
  <c r="J14" i="5"/>
  <c r="H14" i="5"/>
  <c r="R13" i="5"/>
  <c r="P13" i="5"/>
  <c r="N13" i="5"/>
  <c r="L13" i="5"/>
  <c r="J13" i="5"/>
  <c r="H13" i="5"/>
  <c r="W13" i="5" s="1"/>
  <c r="R6" i="5"/>
  <c r="P6" i="5"/>
  <c r="N6" i="5"/>
  <c r="L6" i="5"/>
  <c r="J6" i="5"/>
  <c r="H6" i="5"/>
  <c r="P5" i="5"/>
  <c r="N5" i="5"/>
  <c r="L5" i="5"/>
  <c r="J5" i="5"/>
  <c r="H5" i="5"/>
  <c r="J16" i="6"/>
  <c r="R6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7" i="6"/>
  <c r="R8" i="6"/>
  <c r="R11" i="6"/>
  <c r="R12" i="6"/>
  <c r="R9" i="6"/>
  <c r="R10" i="6"/>
  <c r="R26" i="6"/>
  <c r="P6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7" i="6"/>
  <c r="P8" i="6"/>
  <c r="P11" i="6"/>
  <c r="P12" i="6"/>
  <c r="P9" i="6"/>
  <c r="P10" i="6"/>
  <c r="P26" i="6"/>
  <c r="N6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7" i="6"/>
  <c r="N8" i="6"/>
  <c r="N11" i="6"/>
  <c r="N12" i="6"/>
  <c r="N9" i="6"/>
  <c r="N10" i="6"/>
  <c r="N26" i="6"/>
  <c r="L6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7" i="6"/>
  <c r="L8" i="6"/>
  <c r="L11" i="6"/>
  <c r="L12" i="6"/>
  <c r="L9" i="6"/>
  <c r="L10" i="6"/>
  <c r="L26" i="6"/>
  <c r="J6" i="6"/>
  <c r="J13" i="6"/>
  <c r="J14" i="6"/>
  <c r="J15" i="6"/>
  <c r="J17" i="6"/>
  <c r="J18" i="6"/>
  <c r="J19" i="6"/>
  <c r="J20" i="6"/>
  <c r="J21" i="6"/>
  <c r="J22" i="6"/>
  <c r="J23" i="6"/>
  <c r="J24" i="6"/>
  <c r="J25" i="6"/>
  <c r="J7" i="6"/>
  <c r="J8" i="6"/>
  <c r="J11" i="6"/>
  <c r="J12" i="6"/>
  <c r="J9" i="6"/>
  <c r="J10" i="6"/>
  <c r="J26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7" i="6"/>
  <c r="H8" i="6"/>
  <c r="H29" i="6" s="1"/>
  <c r="H11" i="6"/>
  <c r="H12" i="6"/>
  <c r="H9" i="6"/>
  <c r="H10" i="6"/>
  <c r="H26" i="6"/>
  <c r="R5" i="6"/>
  <c r="P5" i="6"/>
  <c r="N5" i="6"/>
  <c r="L5" i="6"/>
  <c r="L29" i="6" s="1"/>
  <c r="J5" i="6"/>
  <c r="W21" i="5" l="1"/>
  <c r="W5" i="5"/>
  <c r="W22" i="5"/>
  <c r="W24" i="5"/>
  <c r="W7" i="5"/>
  <c r="W11" i="5"/>
  <c r="W9" i="5"/>
  <c r="W26" i="5"/>
  <c r="N29" i="6"/>
  <c r="P29" i="6"/>
  <c r="W6" i="5"/>
  <c r="W14" i="5"/>
  <c r="W16" i="5"/>
  <c r="W18" i="5"/>
  <c r="W20" i="5"/>
  <c r="R29" i="6"/>
  <c r="J29" i="6"/>
  <c r="W23" i="5"/>
  <c r="W25" i="5"/>
  <c r="W8" i="5"/>
  <c r="W12" i="5"/>
  <c r="W10" i="5"/>
  <c r="S12" i="6"/>
  <c r="S17" i="6"/>
  <c r="S11" i="6"/>
  <c r="S16" i="6"/>
  <c r="S25" i="6"/>
  <c r="S24" i="6"/>
  <c r="S6" i="6"/>
  <c r="S15" i="6"/>
  <c r="S13" i="6"/>
  <c r="S23" i="6"/>
  <c r="S9" i="6"/>
  <c r="S18" i="6"/>
  <c r="S8" i="6"/>
  <c r="S5" i="6"/>
  <c r="S7" i="6"/>
  <c r="S14" i="6"/>
  <c r="S21" i="6"/>
  <c r="S26" i="6"/>
  <c r="S20" i="6"/>
  <c r="S22" i="6"/>
  <c r="S10" i="6"/>
  <c r="S19" i="6"/>
  <c r="Y27" i="5"/>
  <c r="G8" i="4" s="1"/>
  <c r="H8" i="4" s="1"/>
  <c r="T27" i="5"/>
  <c r="V27" i="5"/>
  <c r="R27" i="5"/>
  <c r="J27" i="5"/>
  <c r="N27" i="5"/>
  <c r="L27" i="5"/>
  <c r="P27" i="5"/>
  <c r="H27" i="5"/>
  <c r="S29" i="6" l="1"/>
  <c r="W27" i="5"/>
  <c r="G6" i="4" s="1"/>
  <c r="H6" i="4" s="1"/>
  <c r="C7" i="4"/>
  <c r="G8" i="3"/>
  <c r="I8" i="3"/>
  <c r="J8" i="3"/>
  <c r="K8" i="3"/>
  <c r="G11" i="3"/>
  <c r="H11" i="3"/>
  <c r="I11" i="3"/>
  <c r="J11" i="3"/>
  <c r="K11" i="3"/>
  <c r="G12" i="3"/>
  <c r="H12" i="3"/>
  <c r="I12" i="3"/>
  <c r="J12" i="3"/>
  <c r="K12" i="3"/>
  <c r="G9" i="3"/>
  <c r="H9" i="3"/>
  <c r="I9" i="3"/>
  <c r="J9" i="3"/>
  <c r="K9" i="3"/>
  <c r="L9" i="3" l="1"/>
  <c r="L11" i="3"/>
  <c r="L8" i="3"/>
  <c r="L12" i="3"/>
  <c r="F10" i="4"/>
  <c r="H6" i="3" l="1"/>
  <c r="I6" i="3"/>
  <c r="J6" i="3"/>
  <c r="K6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0" i="3"/>
  <c r="I20" i="3"/>
  <c r="J20" i="3"/>
  <c r="K20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7" i="3"/>
  <c r="I7" i="3"/>
  <c r="J7" i="3"/>
  <c r="K7" i="3"/>
  <c r="H10" i="3"/>
  <c r="I10" i="3"/>
  <c r="J10" i="3"/>
  <c r="K10" i="3"/>
  <c r="K5" i="3"/>
  <c r="J5" i="3"/>
  <c r="I5" i="3"/>
  <c r="H5" i="3"/>
  <c r="G18" i="3"/>
  <c r="G19" i="3"/>
  <c r="G20" i="3"/>
  <c r="G21" i="3"/>
  <c r="G22" i="3"/>
  <c r="G23" i="3"/>
  <c r="G24" i="3"/>
  <c r="G25" i="3"/>
  <c r="G7" i="3"/>
  <c r="G10" i="3"/>
  <c r="G13" i="3"/>
  <c r="G14" i="3"/>
  <c r="G15" i="3"/>
  <c r="G16" i="3"/>
  <c r="G17" i="3"/>
  <c r="E28" i="2"/>
  <c r="G28" i="2" s="1"/>
  <c r="F28" i="2"/>
  <c r="E20" i="2"/>
  <c r="G20" i="2" s="1"/>
  <c r="F20" i="2"/>
  <c r="E19" i="2"/>
  <c r="G19" i="2" s="1"/>
  <c r="F19" i="2"/>
  <c r="E14" i="2"/>
  <c r="G14" i="2" s="1"/>
  <c r="F14" i="2"/>
  <c r="E16" i="2"/>
  <c r="G16" i="2" s="1"/>
  <c r="F16" i="2"/>
  <c r="E17" i="2"/>
  <c r="F17" i="2"/>
  <c r="G17" i="2"/>
  <c r="E6" i="2"/>
  <c r="G6" i="2" s="1"/>
  <c r="F6" i="2"/>
  <c r="E21" i="2"/>
  <c r="G21" i="2" s="1"/>
  <c r="F21" i="2"/>
  <c r="E29" i="2"/>
  <c r="G29" i="2" s="1"/>
  <c r="F29" i="2"/>
  <c r="E27" i="2"/>
  <c r="G27" i="2" s="1"/>
  <c r="F27" i="2"/>
  <c r="E13" i="2"/>
  <c r="G13" i="2" s="1"/>
  <c r="F13" i="2"/>
  <c r="E32" i="2"/>
  <c r="G32" i="2" s="1"/>
  <c r="F32" i="2"/>
  <c r="E9" i="2"/>
  <c r="G9" i="2" s="1"/>
  <c r="F9" i="2"/>
  <c r="E4" i="2"/>
  <c r="G4" i="2" s="1"/>
  <c r="F4" i="2"/>
  <c r="E11" i="2"/>
  <c r="G11" i="2" s="1"/>
  <c r="F11" i="2"/>
  <c r="E8" i="2"/>
  <c r="G8" i="2" s="1"/>
  <c r="F8" i="2"/>
  <c r="E24" i="2"/>
  <c r="G24" i="2" s="1"/>
  <c r="F24" i="2"/>
  <c r="E23" i="2"/>
  <c r="G23" i="2" s="1"/>
  <c r="F23" i="2"/>
  <c r="E10" i="2"/>
  <c r="G10" i="2" s="1"/>
  <c r="F10" i="2"/>
  <c r="E12" i="2"/>
  <c r="G12" i="2" s="1"/>
  <c r="F12" i="2"/>
  <c r="E30" i="2"/>
  <c r="G30" i="2" s="1"/>
  <c r="F30" i="2"/>
  <c r="E18" i="2"/>
  <c r="G18" i="2" s="1"/>
  <c r="F18" i="2"/>
  <c r="E15" i="2"/>
  <c r="G15" i="2" s="1"/>
  <c r="F15" i="2"/>
  <c r="E26" i="2"/>
  <c r="G26" i="2" s="1"/>
  <c r="F26" i="2"/>
  <c r="E25" i="2"/>
  <c r="G25" i="2" s="1"/>
  <c r="F25" i="2"/>
  <c r="E31" i="2"/>
  <c r="G31" i="2" s="1"/>
  <c r="F31" i="2"/>
  <c r="E34" i="2"/>
  <c r="G34" i="2" s="1"/>
  <c r="F34" i="2"/>
  <c r="E36" i="2"/>
  <c r="G36" i="2" s="1"/>
  <c r="F36" i="2"/>
  <c r="E39" i="2"/>
  <c r="G39" i="2" s="1"/>
  <c r="F39" i="2"/>
  <c r="E40" i="2"/>
  <c r="G40" i="2" s="1"/>
  <c r="F40" i="2"/>
  <c r="E42" i="2"/>
  <c r="G42" i="2" s="1"/>
  <c r="F42" i="2"/>
  <c r="E43" i="2"/>
  <c r="G43" i="2" s="1"/>
  <c r="F43" i="2"/>
  <c r="E44" i="2"/>
  <c r="G44" i="2" s="1"/>
  <c r="F44" i="2"/>
  <c r="E47" i="2"/>
  <c r="G47" i="2" s="1"/>
  <c r="F47" i="2"/>
  <c r="E49" i="2"/>
  <c r="G49" i="2" s="1"/>
  <c r="F49" i="2"/>
  <c r="E50" i="2"/>
  <c r="G50" i="2" s="1"/>
  <c r="F50" i="2"/>
  <c r="E51" i="2"/>
  <c r="G51" i="2" s="1"/>
  <c r="F51" i="2"/>
  <c r="E53" i="2"/>
  <c r="G53" i="2" s="1"/>
  <c r="F53" i="2"/>
  <c r="E58" i="2"/>
  <c r="G58" i="2" s="1"/>
  <c r="F58" i="2"/>
  <c r="E61" i="2"/>
  <c r="G61" i="2" s="1"/>
  <c r="F61" i="2"/>
  <c r="E63" i="2"/>
  <c r="G63" i="2" s="1"/>
  <c r="F63" i="2"/>
  <c r="E64" i="2"/>
  <c r="G64" i="2" s="1"/>
  <c r="F64" i="2"/>
  <c r="E67" i="2"/>
  <c r="G67" i="2" s="1"/>
  <c r="F67" i="2"/>
  <c r="H29" i="3" l="1"/>
  <c r="I29" i="3"/>
  <c r="J29" i="3"/>
  <c r="K29" i="3"/>
  <c r="G29" i="3"/>
  <c r="L5" i="3"/>
  <c r="L16" i="3"/>
  <c r="L14" i="3"/>
  <c r="L18" i="3"/>
  <c r="L6" i="3"/>
  <c r="C3" i="4"/>
  <c r="G3" i="4" s="1"/>
  <c r="H3" i="4" s="1"/>
  <c r="C5" i="4"/>
  <c r="L22" i="3"/>
  <c r="L21" i="3"/>
  <c r="L15" i="3"/>
  <c r="L20" i="3"/>
  <c r="L10" i="3"/>
  <c r="L13" i="3"/>
  <c r="L23" i="3"/>
  <c r="L7" i="3"/>
  <c r="L17" i="3"/>
  <c r="L25" i="3"/>
  <c r="L24" i="3"/>
  <c r="L19" i="3"/>
  <c r="G7" i="4"/>
  <c r="L29" i="3" l="1"/>
  <c r="G5" i="4" s="1"/>
  <c r="H5" i="4" s="1"/>
  <c r="H7" i="4"/>
  <c r="G10" i="4" l="1"/>
  <c r="H10" i="4"/>
</calcChain>
</file>

<file path=xl/sharedStrings.xml><?xml version="1.0" encoding="utf-8"?>
<sst xmlns="http://schemas.openxmlformats.org/spreadsheetml/2006/main" count="1535" uniqueCount="526">
  <si>
    <t>NO</t>
  </si>
  <si>
    <t>NAME OF SCHOOL / CA GARDEN</t>
  </si>
  <si>
    <t>LOCALITY/AREA</t>
  </si>
  <si>
    <t>NO OF LEARNERS</t>
  </si>
  <si>
    <t>GRADE/S</t>
  </si>
  <si>
    <t>ACTIVITY</t>
  </si>
  <si>
    <t>Tools/Implements</t>
  </si>
  <si>
    <t>Production Inputs</t>
  </si>
  <si>
    <t>Infrastructure / Facilities</t>
  </si>
  <si>
    <t>RESOURCES REQUIRED FOR 2022/23 BUDGET</t>
  </si>
  <si>
    <t>Protective Clothing (&amp; quantities)</t>
  </si>
  <si>
    <t>Kenton On Sea</t>
  </si>
  <si>
    <t>Alexandria (Nonkqubela location)</t>
  </si>
  <si>
    <t>Alexandria (Along R72 road)</t>
  </si>
  <si>
    <t>BushmansRiverMouth</t>
  </si>
  <si>
    <t>Gr 10-12</t>
  </si>
  <si>
    <t>Vegetables</t>
  </si>
  <si>
    <t>C.A</t>
  </si>
  <si>
    <t>Gumboots, Hand Gloves, Plastic Aprons, Sun Hats, Work Coats</t>
  </si>
  <si>
    <t>Gr 4-7</t>
  </si>
  <si>
    <t>Seeds: Spinach; beetroot, peppers, butternut</t>
  </si>
  <si>
    <t>Received in 2018/19</t>
  </si>
  <si>
    <t>Gr 5 -9</t>
  </si>
  <si>
    <t>3xWheelbarrow, 5x2L Watering Cans, 5x Spades, 5x Folk spades, 3x 50m hose pipes, 3x rakes</t>
  </si>
  <si>
    <t>2x 5000L jojo Tanks with Gutters and connections to the garden</t>
  </si>
  <si>
    <t>Archie Mbolekwa Primary</t>
  </si>
  <si>
    <t>Makhanda</t>
  </si>
  <si>
    <t>Fikizolo Primary School</t>
  </si>
  <si>
    <t xml:space="preserve">Samuel Ntsiko Public Primary </t>
  </si>
  <si>
    <t>Permaculture</t>
  </si>
  <si>
    <t>Samuel Ntlebi Primary School</t>
  </si>
  <si>
    <t>3xWheelbarrow, 5x2L Watering Cans, 5x Spades, 5x Folk spades, 1x 50m hose pipes, 3x rakes</t>
  </si>
  <si>
    <t>2x 5000L jojo Tanks with stands, Gutters and connections to the garden</t>
  </si>
  <si>
    <t>2x 5000L jojo Tanks with stands  Gutters and connections to the garden</t>
  </si>
  <si>
    <t xml:space="preserve">1x5000L Jojo tank with stand, gutters connected to the tank </t>
  </si>
  <si>
    <t>Nombulelo Senior Secondary School</t>
  </si>
  <si>
    <t>9,10,11</t>
  </si>
  <si>
    <t>Chemical use and Herbicide handlind; C.A; Permaculture</t>
  </si>
  <si>
    <t>Fencing &amp; 2 gates, 1x wheelbarrow, 5xfork spades, 2x50m hose pipes, Grass cutter machine (petrol), Seedlings, 5x garden spades, 2xRecycle bins, 5x prunning shears</t>
  </si>
  <si>
    <t>Seeds: Spinach; beetroot, peppers, butternut and 10x Bags of compost</t>
  </si>
  <si>
    <t>2x5000L Jojo Tanks with stand, gutters and connections to the garden</t>
  </si>
  <si>
    <t>Kutlhiso Daniels Secondary school</t>
  </si>
  <si>
    <t>C.A; Permaculture</t>
  </si>
  <si>
    <t>Ntsika Secondary School</t>
  </si>
  <si>
    <t>3xWheelbarrow, 5x2L Watering Cans, 5x Spades, 5x Folk spades, 5x 50m hose pipes, 3x rakes</t>
  </si>
  <si>
    <t xml:space="preserve">Water is in abundance at this school as Gift of the givers supplied two boreholes </t>
  </si>
  <si>
    <t>A.V Bukani Primary School</t>
  </si>
  <si>
    <t>Addo</t>
  </si>
  <si>
    <t>Received in 2020/21</t>
  </si>
  <si>
    <t>Msobomvu Full Service School</t>
  </si>
  <si>
    <t>Cookhouse</t>
  </si>
  <si>
    <t>Receieved in 2019/20</t>
  </si>
  <si>
    <t>Johnson Nqonqoza Senior Secondary</t>
  </si>
  <si>
    <t>Somerset East</t>
  </si>
  <si>
    <t>Gr 9,10,11</t>
  </si>
  <si>
    <t>Litmus and filter paper, Solar system (Mobile), Maths 2D 3D shapes, Iodine, Kitchen scale, stopwatch, telescope</t>
  </si>
  <si>
    <t>Humansdorp</t>
  </si>
  <si>
    <t>Seeds: Spinach; beetroot, peppers, butternut and 16x Bags of compost</t>
  </si>
  <si>
    <t>2x50m hose pipes,3xgarden spades, 3xfolk spades, 2x wheelbarrows, 3xwatering cans, 3xsteel rakes, 3xmeasuring jugs, 3xhand folks, 3xhand spades, 2xprunning saws</t>
  </si>
  <si>
    <t>2x5000L Jojo Tanks with stand, gutters and connections to the garden, 1xwater pump</t>
  </si>
  <si>
    <t>4X5000L Jojo Tanks with stands Gutters and connections to the Garden</t>
  </si>
  <si>
    <t>3xwheelbarrow, 15xwatering cans, 15xfolk spades, 15xhand hoes, 6x seedling trays, 15xspades</t>
  </si>
  <si>
    <t>Seeds: Spinach; cabbage, carrot,onions and 10x Bags of compost</t>
  </si>
  <si>
    <t>GARDEN</t>
  </si>
  <si>
    <t>05/08/2022</t>
  </si>
  <si>
    <t>CAREER AWARENESS</t>
  </si>
  <si>
    <t>12/08/2022</t>
  </si>
  <si>
    <t>Vermi-composting: 09/2022
Mulching technique: 09/2022</t>
  </si>
  <si>
    <t>Other (Specify) : Training/C-building</t>
  </si>
  <si>
    <t>ACTIVITY PLAN AND RESOURCE REQUIREMENTS FOR 2022-23 AGRO-ECO SCHOOLS</t>
  </si>
  <si>
    <t>LOCAL MUNICIPALITY</t>
  </si>
  <si>
    <t>Ndlambe LM</t>
  </si>
  <si>
    <t>Makan LM</t>
  </si>
  <si>
    <t>Sundays Rive Valley</t>
  </si>
  <si>
    <t>Blue Crane Route</t>
  </si>
  <si>
    <t>Kouga LM</t>
  </si>
  <si>
    <t>MEC Adopted</t>
  </si>
  <si>
    <t>Agro-Eco School</t>
  </si>
  <si>
    <t>Ikamvalesizwe Combined School</t>
  </si>
  <si>
    <t>Zuney Intermediate School</t>
  </si>
  <si>
    <t>Ukhanyo Secondary School</t>
  </si>
  <si>
    <t>Klipfontein Primary School</t>
  </si>
  <si>
    <t>None</t>
  </si>
  <si>
    <t>Mzingisi Primary School</t>
  </si>
  <si>
    <t>CATERGORY / CLASSIFICATION</t>
  </si>
  <si>
    <t>SURNAME</t>
  </si>
  <si>
    <t>FIRST NAMES</t>
  </si>
  <si>
    <t>ID NUMBER</t>
  </si>
  <si>
    <t>DOB</t>
  </si>
  <si>
    <t>GENDER</t>
  </si>
  <si>
    <t>AGE</t>
  </si>
  <si>
    <t>SCHOOL NAME</t>
  </si>
  <si>
    <t>LOCATION</t>
  </si>
  <si>
    <t>Sun hat</t>
  </si>
  <si>
    <t>Hand gloves</t>
  </si>
  <si>
    <t>Work Coat / Apron</t>
  </si>
  <si>
    <t>Saftey shoes /Gumboots</t>
  </si>
  <si>
    <t>SIZES FOR REQUIRED PPE's</t>
  </si>
  <si>
    <t>GRADE</t>
  </si>
  <si>
    <t>LEARNERS PARTICPATING IN JUNIOR LANDCARE GARDEN ACTIVITIES IN 2022/23 FY</t>
  </si>
  <si>
    <t>ESTIMATED COSTS</t>
  </si>
  <si>
    <t>Total Costs</t>
  </si>
  <si>
    <t>Work Coat / Jacket</t>
  </si>
  <si>
    <t>Plastic Apron</t>
  </si>
  <si>
    <t>TOTALS</t>
  </si>
  <si>
    <t>(Rands)</t>
  </si>
  <si>
    <t>Coldstream PS</t>
  </si>
  <si>
    <t>Koukamma LM</t>
  </si>
  <si>
    <t>Coldstream</t>
  </si>
  <si>
    <t>Gr 7 - 9</t>
  </si>
  <si>
    <t>2xwheelbarrow, 6xwatering cans, 6xfolk spades, 2xhand hoes, 6x seedling trays, 6xspades</t>
  </si>
  <si>
    <t>DRDAR and DALRRD LandCare competitions</t>
  </si>
  <si>
    <t>Gustav PS</t>
  </si>
  <si>
    <t>Eersterivier</t>
  </si>
  <si>
    <t>Gr 5 - 6</t>
  </si>
  <si>
    <t>N/A</t>
  </si>
  <si>
    <t>Louterwater PS</t>
  </si>
  <si>
    <t>Louterwater</t>
  </si>
  <si>
    <t>Misgund PS</t>
  </si>
  <si>
    <t>Misgund</t>
  </si>
  <si>
    <t>Renovations of water harvesting infrastructure</t>
  </si>
  <si>
    <t xml:space="preserve">Joubertina Sec. </t>
  </si>
  <si>
    <t>Joubertina</t>
  </si>
  <si>
    <t xml:space="preserve">Iqhayiya Lethu S.S. </t>
  </si>
  <si>
    <t>Kareedouw</t>
  </si>
  <si>
    <t>Gr 8 - 12</t>
  </si>
  <si>
    <t>3x 5000L jojo Tanks with stands  Gutters and connections to the garden</t>
  </si>
  <si>
    <t>CA Principles/ Technologies; 
Vermi-composting; 
Vegetables/Crop Production</t>
  </si>
  <si>
    <t>TRAINING / CAPACITY BUILDING</t>
  </si>
  <si>
    <t>No</t>
  </si>
  <si>
    <t>Activity</t>
  </si>
  <si>
    <t>Quantity</t>
  </si>
  <si>
    <t>Unit(s)</t>
  </si>
  <si>
    <t>Protective Clothing</t>
  </si>
  <si>
    <t>Total</t>
  </si>
  <si>
    <t>17/08/2022</t>
  </si>
  <si>
    <t>05/10/2022 
(JLC Awareness)</t>
  </si>
  <si>
    <t>Installation of RWH systems</t>
  </si>
  <si>
    <t>Catering Services</t>
  </si>
  <si>
    <t>Alexandria (Nonkqubela loc.)</t>
  </si>
  <si>
    <t>Beetroot</t>
  </si>
  <si>
    <t>Butternut</t>
  </si>
  <si>
    <t>Green Pepper</t>
  </si>
  <si>
    <t>Onion</t>
  </si>
  <si>
    <t>Spinach</t>
  </si>
  <si>
    <t>QTY</t>
  </si>
  <si>
    <t>QTY's</t>
  </si>
  <si>
    <t>Compost (20kg bag)</t>
  </si>
  <si>
    <t>Fork Spade</t>
  </si>
  <si>
    <t>Wheelbarrow</t>
  </si>
  <si>
    <t>Steel Rake</t>
  </si>
  <si>
    <t>Hose Pipe (12 x 30m)</t>
  </si>
  <si>
    <t>Watering Can (5L Plastic)</t>
  </si>
  <si>
    <t>Garden Spade</t>
  </si>
  <si>
    <t>Seedling Trays (200 square cavity)</t>
  </si>
  <si>
    <t>Hand Hoe (60cm Woode Handle)</t>
  </si>
  <si>
    <t>ESTIMATED COSTS OF REQUESTED TOOLS/IMPLEMENTS</t>
  </si>
  <si>
    <t>Available</t>
  </si>
  <si>
    <t>Required</t>
  </si>
  <si>
    <t>Shortfall</t>
  </si>
  <si>
    <t>BUDGET BREAKDOWN PER ACTIVITIES/ITEMS IN 2022/23 FY</t>
  </si>
  <si>
    <t>ITEM NO</t>
  </si>
  <si>
    <t>PAYMENT CLAUSE</t>
  </si>
  <si>
    <t>DESCRIPTION</t>
  </si>
  <si>
    <t>UNIT</t>
  </si>
  <si>
    <t>QUANTITY</t>
  </si>
  <si>
    <t>RATE</t>
  </si>
  <si>
    <t>AMOUNT</t>
  </si>
  <si>
    <t>B</t>
  </si>
  <si>
    <t>SUPPLY,DELIVERY AND INSTALLATION OF WATER HARVESTING  EQUIPMENT AND MATERIAL FOR JUNIOR LAND CARE( AGRO- ECO SCHOOL PROGRAMME)</t>
  </si>
  <si>
    <t>B1</t>
  </si>
  <si>
    <t>B1.1</t>
  </si>
  <si>
    <t>PPS</t>
  </si>
  <si>
    <t>Site preparation</t>
  </si>
  <si>
    <t>B1.1.1</t>
  </si>
  <si>
    <t>Demolish the existing school apron only on the proposed area of the water tank stand</t>
  </si>
  <si>
    <t>m²</t>
  </si>
  <si>
    <t>B1.2</t>
  </si>
  <si>
    <t>Harvesting Equipment and Material</t>
  </si>
  <si>
    <t>B1.2.1</t>
  </si>
  <si>
    <t>Each</t>
  </si>
  <si>
    <t>B1.2.2</t>
  </si>
  <si>
    <t>Supply,deliver and connect 2 down pipes complete with connectors, brackets and all necessary fittings, 2 taps must be installed</t>
  </si>
  <si>
    <t>Supply, deliver and install Water Tank (5000L)</t>
  </si>
  <si>
    <t>CARRIED FORWARD TO TOTAL</t>
  </si>
  <si>
    <t>B1.2.4</t>
  </si>
  <si>
    <t>A</t>
  </si>
  <si>
    <t>PS 3</t>
  </si>
  <si>
    <t>CONTRACTOR'S ESTABLISHMENT ON SITE AND GENERAL OBLIGATIONS</t>
  </si>
  <si>
    <t>The contractor's general obligations:</t>
  </si>
  <si>
    <t>A1</t>
  </si>
  <si>
    <t>Fixed obligations</t>
  </si>
  <si>
    <t>Lump sum</t>
  </si>
  <si>
    <t>A2</t>
  </si>
  <si>
    <t>Value-related obligations</t>
  </si>
  <si>
    <t>A3</t>
  </si>
  <si>
    <t>Time-related obligations</t>
  </si>
  <si>
    <t>Month</t>
  </si>
  <si>
    <t>CARRIED FORWARD TO SUMMARY :</t>
  </si>
  <si>
    <t>B1.2.3</t>
  </si>
  <si>
    <t>B1.2.5</t>
  </si>
  <si>
    <t>Water Pump - TRADEPOWER Water Pump with Tank Connector Kit (0.5hp Auto Switch)</t>
  </si>
  <si>
    <t>Water Tank Stand complete with anchors as per detailed drawing.The existing 5000L  water tank stand must be installed and placed on the proposed water tank and anchored.</t>
  </si>
  <si>
    <t>SUPPY &amp; INSTALLATION</t>
  </si>
  <si>
    <t>SITE ESTABLISHMENT</t>
  </si>
  <si>
    <t>HEALTH &amp;SAFETY</t>
  </si>
  <si>
    <t>TOTAL</t>
  </si>
  <si>
    <t>C</t>
  </si>
  <si>
    <t>HEALTH AND SAFTY REGULATIONS</t>
  </si>
  <si>
    <t>SUMMARY OF SECTIONS</t>
  </si>
  <si>
    <t>SUBTOTAL</t>
  </si>
  <si>
    <t>Contingencies (5%)</t>
  </si>
  <si>
    <t>VAT (15%)</t>
  </si>
  <si>
    <t>D</t>
  </si>
  <si>
    <t>BILL OF QUANTITIES -  SUPPLY,DELIVERY AND INSTALLATION OF WATER HARVESTING  EQUIPMENT AND MATERIAL FOR JUNIOR LANDCARE</t>
  </si>
  <si>
    <t>NAME OF SCHOOL</t>
  </si>
  <si>
    <t>6m</t>
  </si>
  <si>
    <t>Replace Gutters (24m) : PVC Half Round</t>
  </si>
  <si>
    <t>C1</t>
  </si>
  <si>
    <t>Inv Farm Sup: Seeds&amp;Sedlin/Compost</t>
  </si>
  <si>
    <t>BUDGET DETAILS</t>
  </si>
  <si>
    <t>R/Unit(s)</t>
  </si>
  <si>
    <t>Event</t>
  </si>
  <si>
    <t>Spent</t>
  </si>
  <si>
    <t>Advert</t>
  </si>
  <si>
    <t>Pending</t>
  </si>
  <si>
    <t>PROCUREMENT &amp; EXPENDITURE STATUS</t>
  </si>
  <si>
    <t>Commit</t>
  </si>
  <si>
    <t>LOCAL</t>
  </si>
  <si>
    <t>MUNICIPALITY</t>
  </si>
  <si>
    <t>CATERGORY /</t>
  </si>
  <si>
    <t>CLASSIFICATION</t>
  </si>
  <si>
    <t>Gr8,9</t>
  </si>
  <si>
    <t>Gr 2,4,5</t>
  </si>
  <si>
    <t>Capacity Building/Training and Awareness Campaigns</t>
  </si>
  <si>
    <t>RALO</t>
  </si>
  <si>
    <t>ENDINAKO</t>
  </si>
  <si>
    <t>1007095386086</t>
  </si>
  <si>
    <t>MANGA</t>
  </si>
  <si>
    <t>ESETHU</t>
  </si>
  <si>
    <t>0905195461082</t>
  </si>
  <si>
    <t>MAKASI</t>
  </si>
  <si>
    <t>AQHAMA</t>
  </si>
  <si>
    <t>0809150401085</t>
  </si>
  <si>
    <t>KRISTJAN</t>
  </si>
  <si>
    <t>NOMAPHELO</t>
  </si>
  <si>
    <t>1003021303089</t>
  </si>
  <si>
    <t>MADLINGOZI</t>
  </si>
  <si>
    <t>LIYEMA</t>
  </si>
  <si>
    <t>1003026581085</t>
  </si>
  <si>
    <t>MPIYANE</t>
  </si>
  <si>
    <t>NOAH</t>
  </si>
  <si>
    <t>0910236225082</t>
  </si>
  <si>
    <t>BOTHA</t>
  </si>
  <si>
    <t>LINDOKUHLE</t>
  </si>
  <si>
    <t>1002261226083</t>
  </si>
  <si>
    <t>MAGWAXAZA</t>
  </si>
  <si>
    <t>AMILA</t>
  </si>
  <si>
    <t>1002100471080</t>
  </si>
  <si>
    <t>CHIMATA</t>
  </si>
  <si>
    <t>NICHOLE</t>
  </si>
  <si>
    <t>15-1612H5-N15</t>
  </si>
  <si>
    <t>MANTJIES</t>
  </si>
  <si>
    <t>SIPHESIHLE</t>
  </si>
  <si>
    <t>1007125571087</t>
  </si>
  <si>
    <t>SOLOLO</t>
  </si>
  <si>
    <t>LINAMANDLA</t>
  </si>
  <si>
    <t>1008055132080</t>
  </si>
  <si>
    <t>PATSHA</t>
  </si>
  <si>
    <t>SONGENATHI</t>
  </si>
  <si>
    <t>1009300314085</t>
  </si>
  <si>
    <t>KONDILE</t>
  </si>
  <si>
    <t>SIYAMTHANDA</t>
  </si>
  <si>
    <t>1006210553083</t>
  </si>
  <si>
    <t>YAKA</t>
  </si>
  <si>
    <t>THIMNA</t>
  </si>
  <si>
    <t>1004170269089</t>
  </si>
  <si>
    <t>DYONGMAN</t>
  </si>
  <si>
    <t>ZIZO</t>
  </si>
  <si>
    <t>1010240142081</t>
  </si>
  <si>
    <t>BASHI</t>
  </si>
  <si>
    <t>ANESIPHO</t>
  </si>
  <si>
    <t>1008070235081</t>
  </si>
  <si>
    <t>JODAY</t>
  </si>
  <si>
    <t>ASESIHLE</t>
  </si>
  <si>
    <t>1002140423083</t>
  </si>
  <si>
    <t>DYALOYI</t>
  </si>
  <si>
    <t>ASOMELEZE</t>
  </si>
  <si>
    <t>1009040257081</t>
  </si>
  <si>
    <t>NGXONGO</t>
  </si>
  <si>
    <t>EMIHLE</t>
  </si>
  <si>
    <t>1006150287080</t>
  </si>
  <si>
    <t>NCESE</t>
  </si>
  <si>
    <t>SIYAVUYA</t>
  </si>
  <si>
    <t>0905085719086</t>
  </si>
  <si>
    <t>FREDDIE</t>
  </si>
  <si>
    <t>AVETHANDWA</t>
  </si>
  <si>
    <t>1009051258085</t>
  </si>
  <si>
    <t>KOLONI</t>
  </si>
  <si>
    <t>SIYAMBONGA</t>
  </si>
  <si>
    <t>0811175844083</t>
  </si>
  <si>
    <t>VAYO</t>
  </si>
  <si>
    <t>ELETHU</t>
  </si>
  <si>
    <t>0909080110085</t>
  </si>
  <si>
    <t>MAKAPELA</t>
  </si>
  <si>
    <t>XABISO</t>
  </si>
  <si>
    <t>0907165317088</t>
  </si>
  <si>
    <t>KULATI</t>
  </si>
  <si>
    <t>AMYOLI</t>
  </si>
  <si>
    <t>1001035252086</t>
  </si>
  <si>
    <t>NONZIMBA</t>
  </si>
  <si>
    <t>APHEPHILE</t>
  </si>
  <si>
    <t>0801275631084</t>
  </si>
  <si>
    <t>NONYATI</t>
  </si>
  <si>
    <t>UYAKHA</t>
  </si>
  <si>
    <t>1102156047089</t>
  </si>
  <si>
    <t>VROEGMAN</t>
  </si>
  <si>
    <t>IVIWE</t>
  </si>
  <si>
    <t>0908150597087</t>
  </si>
  <si>
    <t>DEMELE</t>
  </si>
  <si>
    <t>LELETHU</t>
  </si>
  <si>
    <t>1003300618082</t>
  </si>
  <si>
    <t>M</t>
  </si>
  <si>
    <t>Makana</t>
  </si>
  <si>
    <t>BOMALI</t>
  </si>
  <si>
    <t>THATHO</t>
  </si>
  <si>
    <t>1010216135085</t>
  </si>
  <si>
    <t>BRUINTJIES</t>
  </si>
  <si>
    <t>THANDOLWETHU</t>
  </si>
  <si>
    <t>1104106145088</t>
  </si>
  <si>
    <t>DYANTYI</t>
  </si>
  <si>
    <t>AYABONGA</t>
  </si>
  <si>
    <t>0912195788084</t>
  </si>
  <si>
    <t>DYASI</t>
  </si>
  <si>
    <t>OYIMVANA</t>
  </si>
  <si>
    <t>1104100406080</t>
  </si>
  <si>
    <t>FOLOLO</t>
  </si>
  <si>
    <t>CHULUMANCO</t>
  </si>
  <si>
    <t>1205250977083</t>
  </si>
  <si>
    <t>FOZA</t>
  </si>
  <si>
    <t>AKHANYA</t>
  </si>
  <si>
    <t>1010241122082</t>
  </si>
  <si>
    <t>GCUME</t>
  </si>
  <si>
    <t>SIBONGAKONKE</t>
  </si>
  <si>
    <t>1010155541087</t>
  </si>
  <si>
    <t>KATO</t>
  </si>
  <si>
    <t>ANDISIWE</t>
  </si>
  <si>
    <t>1111010271082</t>
  </si>
  <si>
    <t>KINANA</t>
  </si>
  <si>
    <t>LITHABISE</t>
  </si>
  <si>
    <t>1107135500082</t>
  </si>
  <si>
    <t>KLAAS</t>
  </si>
  <si>
    <t>ZINTLE</t>
  </si>
  <si>
    <t>1102011536086</t>
  </si>
  <si>
    <t>LUBAXA</t>
  </si>
  <si>
    <t>MINENTLE</t>
  </si>
  <si>
    <t>1111020152082</t>
  </si>
  <si>
    <t>MABINDISA</t>
  </si>
  <si>
    <t>0906136289087</t>
  </si>
  <si>
    <t>MENE</t>
  </si>
  <si>
    <t>ANOTHANDO</t>
  </si>
  <si>
    <t>1103041522088</t>
  </si>
  <si>
    <t>MXADANA</t>
  </si>
  <si>
    <t>UYATHANDWA</t>
  </si>
  <si>
    <t>1108300242088</t>
  </si>
  <si>
    <t>NDYAMARHA</t>
  </si>
  <si>
    <t>IMANGE</t>
  </si>
  <si>
    <t>1104236303086</t>
  </si>
  <si>
    <t>NKAYI</t>
  </si>
  <si>
    <t>ZUBENATHI</t>
  </si>
  <si>
    <t>1201110266080</t>
  </si>
  <si>
    <t>SIKWEBU</t>
  </si>
  <si>
    <t>ZENANDE</t>
  </si>
  <si>
    <t>1110270731082</t>
  </si>
  <si>
    <t>THONGA</t>
  </si>
  <si>
    <t>LINDISIPHO</t>
  </si>
  <si>
    <t>1109160832083</t>
  </si>
  <si>
    <t>LUKHOLOLWETHU</t>
  </si>
  <si>
    <t>1107226140087</t>
  </si>
  <si>
    <t>VUNATHI</t>
  </si>
  <si>
    <t>1203165461097</t>
  </si>
  <si>
    <t>BENNET</t>
  </si>
  <si>
    <t>KHANYISA</t>
  </si>
  <si>
    <t>1002055296086</t>
  </si>
  <si>
    <t>BRANDER</t>
  </si>
  <si>
    <t>OYAMA</t>
  </si>
  <si>
    <t>1102046244086</t>
  </si>
  <si>
    <t>DAVIDS</t>
  </si>
  <si>
    <t>MICHELLE</t>
  </si>
  <si>
    <t>0811111185088</t>
  </si>
  <si>
    <t>DINGILE</t>
  </si>
  <si>
    <t>YANDISA</t>
  </si>
  <si>
    <t>0906276382080</t>
  </si>
  <si>
    <t>SINOVUYO</t>
  </si>
  <si>
    <t>1006090792082</t>
  </si>
  <si>
    <t>GQOZO</t>
  </si>
  <si>
    <t>QHAMA</t>
  </si>
  <si>
    <t>1002165820080</t>
  </si>
  <si>
    <t>JACOBS</t>
  </si>
  <si>
    <t>ANELITHA</t>
  </si>
  <si>
    <t>09030551130081</t>
  </si>
  <si>
    <t>KHETSHIWE</t>
  </si>
  <si>
    <t>APHELELE</t>
  </si>
  <si>
    <t>0911255524082</t>
  </si>
  <si>
    <t>MABELE</t>
  </si>
  <si>
    <t>SANGENATHI</t>
  </si>
  <si>
    <t>1011071091088</t>
  </si>
  <si>
    <t>MAJIKAZANA</t>
  </si>
  <si>
    <t>AMTHANDILE</t>
  </si>
  <si>
    <t>0902235687081</t>
  </si>
  <si>
    <t>MAJOLA</t>
  </si>
  <si>
    <t>LIYAKHANYA</t>
  </si>
  <si>
    <t>1007191343080</t>
  </si>
  <si>
    <t>MAKONZA</t>
  </si>
  <si>
    <t>0809241446081</t>
  </si>
  <si>
    <t>MAZALENI</t>
  </si>
  <si>
    <t>BAVUYISE</t>
  </si>
  <si>
    <t>0909036109082</t>
  </si>
  <si>
    <t>MGWANQA</t>
  </si>
  <si>
    <t>ZIMKHITHA</t>
  </si>
  <si>
    <t>1008081242085</t>
  </si>
  <si>
    <t>MQHIKI</t>
  </si>
  <si>
    <t>ANELISIWE</t>
  </si>
  <si>
    <t>0808260172081</t>
  </si>
  <si>
    <t>NDLAZI</t>
  </si>
  <si>
    <t>SIPHOKUHLE</t>
  </si>
  <si>
    <t>1101231137089</t>
  </si>
  <si>
    <t>PILISO</t>
  </si>
  <si>
    <t>BAXOLISE</t>
  </si>
  <si>
    <t>1008166256083</t>
  </si>
  <si>
    <t>SIAS</t>
  </si>
  <si>
    <t>0710196361087</t>
  </si>
  <si>
    <t>SIZANI</t>
  </si>
  <si>
    <t>0905276395084</t>
  </si>
  <si>
    <t>VAZI</t>
  </si>
  <si>
    <t>BUNCWANE</t>
  </si>
  <si>
    <t>0905230672081</t>
  </si>
  <si>
    <t>S</t>
  </si>
  <si>
    <t>L</t>
  </si>
  <si>
    <t>Msobomvu Full Service Schl</t>
  </si>
  <si>
    <t>WITBOOI</t>
  </si>
  <si>
    <t>ABONGILE</t>
  </si>
  <si>
    <t>0812086837083</t>
  </si>
  <si>
    <t>JALI</t>
  </si>
  <si>
    <t>ANELE</t>
  </si>
  <si>
    <t>1011025235082</t>
  </si>
  <si>
    <t>MAGONGO</t>
  </si>
  <si>
    <t>APHIWE</t>
  </si>
  <si>
    <t>0808035637083</t>
  </si>
  <si>
    <t>ZONDANI</t>
  </si>
  <si>
    <t>INAM</t>
  </si>
  <si>
    <t>1402116351081</t>
  </si>
  <si>
    <t>MATUTU</t>
  </si>
  <si>
    <t>YANGA</t>
  </si>
  <si>
    <t>0902205491080</t>
  </si>
  <si>
    <t>GOJELA</t>
  </si>
  <si>
    <t>LINOVUYO</t>
  </si>
  <si>
    <t>1001196060082</t>
  </si>
  <si>
    <t>HLUNGULU</t>
  </si>
  <si>
    <t>ZINGCE</t>
  </si>
  <si>
    <t>1011285616088</t>
  </si>
  <si>
    <t>BONANI</t>
  </si>
  <si>
    <t>0807185418082</t>
  </si>
  <si>
    <t>SLANGE</t>
  </si>
  <si>
    <t>KHANYISILE</t>
  </si>
  <si>
    <t>1001251584089</t>
  </si>
  <si>
    <t>CHIKUTA</t>
  </si>
  <si>
    <t>MELLISA</t>
  </si>
  <si>
    <t>29-2058203L38</t>
  </si>
  <si>
    <t>14-15 YEARS</t>
  </si>
  <si>
    <t>13-14 YEARS</t>
  </si>
  <si>
    <t>8-9 YEARS</t>
  </si>
  <si>
    <t>12-13 YEARS</t>
  </si>
  <si>
    <t>ADAM</t>
  </si>
  <si>
    <t>ZINZI</t>
  </si>
  <si>
    <t>0804290492086</t>
  </si>
  <si>
    <t>DIAMOND</t>
  </si>
  <si>
    <t>ZANDILE</t>
  </si>
  <si>
    <t>0704230609080</t>
  </si>
  <si>
    <t>DYAKALA</t>
  </si>
  <si>
    <t>AWONKE</t>
  </si>
  <si>
    <t>0603115405087</t>
  </si>
  <si>
    <t>NKO</t>
  </si>
  <si>
    <t>INGANATHI</t>
  </si>
  <si>
    <t>0803040186089</t>
  </si>
  <si>
    <t>NCWADI</t>
  </si>
  <si>
    <t>0705160541086</t>
  </si>
  <si>
    <t>NCAPHAYI</t>
  </si>
  <si>
    <t>ZUSAKHE</t>
  </si>
  <si>
    <t>0608200767085</t>
  </si>
  <si>
    <t>KRANZ</t>
  </si>
  <si>
    <t>062145536085</t>
  </si>
  <si>
    <t>MADOLO</t>
  </si>
  <si>
    <t>AMBESIWE</t>
  </si>
  <si>
    <t>0712051007086</t>
  </si>
  <si>
    <t>MOODY</t>
  </si>
  <si>
    <t>REEJ</t>
  </si>
  <si>
    <t>0412085999081</t>
  </si>
  <si>
    <t>MSIPA</t>
  </si>
  <si>
    <t>LUBABALO</t>
  </si>
  <si>
    <t>0504035606087</t>
  </si>
  <si>
    <t>PAMA</t>
  </si>
  <si>
    <t>0505065548081</t>
  </si>
  <si>
    <t>0404085443087</t>
  </si>
  <si>
    <t>SISIPHO</t>
  </si>
  <si>
    <t>0610081232080</t>
  </si>
  <si>
    <t>ASEMAHLE</t>
  </si>
  <si>
    <t>0612221029087</t>
  </si>
  <si>
    <t>ONE SIZE</t>
  </si>
  <si>
    <t>Kutlhiso Daniels Secondary Schl</t>
  </si>
  <si>
    <t>Bhongweni primary school</t>
  </si>
  <si>
    <t>Alexandria  (Nonkqubela location)</t>
  </si>
  <si>
    <t>3xWheelbarrow, 5x10L Watering Cans, 5x Spades, 5x Folk spades, 3x 50m hose pipes, 3x rakes</t>
  </si>
  <si>
    <t>There is enough water tanks at Bhongweni</t>
  </si>
  <si>
    <t>CA Principles/ Technologies</t>
  </si>
  <si>
    <t>RWH (5000L Water Tanks &amp; Gutters)</t>
  </si>
  <si>
    <t>Farm/Gardeng Suppplies: Implements/Other Materials</t>
  </si>
  <si>
    <t>Alexandria  (Nonkqubela)</t>
  </si>
  <si>
    <t>Alexandria (Nonkqubela)</t>
  </si>
  <si>
    <t>x</t>
  </si>
  <si>
    <t>ESTIMATED COSTS OF REQUIRED SEEDS (Standard pakect of)</t>
  </si>
  <si>
    <t>g</t>
  </si>
  <si>
    <t>1 28</t>
  </si>
  <si>
    <t>21/09/2022</t>
  </si>
  <si>
    <r>
      <t>GARDEN SIZE (m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)</t>
    </r>
  </si>
  <si>
    <t>cid:image001.png@01D62EBB.91C24B80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</si>
</sst>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dd/mm/yyyy"/>
    <numFmt numFmtId="166" formatCode="&quot;R&quot;\ #,##0"/>
    <numFmt numFmtId="167" formatCode="&quot;R&quot;\ #,##0.00"/>
    <numFmt numFmtId="168" formatCode="#,##0.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Arial Narrow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u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Arial"/>
      <family val="2"/>
    </font>
    <font>
      <b/>
      <vertAlign val="superscript"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rgb="FFF2F2F2"/>
      </patternFill>
    </fill>
  </fills>
  <borders count="1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/>
      <diagonal/>
    </border>
    <border>
      <left style="thin">
        <color theme="9"/>
      </left>
      <right style="thin">
        <color theme="9"/>
      </right>
      <top style="medium">
        <color theme="9"/>
      </top>
      <bottom style="thin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indexed="64"/>
      </left>
      <right style="thin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thin">
        <color indexed="64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theme="9"/>
      </left>
      <right style="medium">
        <color theme="9"/>
      </right>
      <top style="thin">
        <color theme="9"/>
      </top>
      <bottom style="thin">
        <color theme="9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theme="9" tint="0.39994506668294322"/>
      </right>
      <top style="thin">
        <color theme="9" tint="0.39994506668294322"/>
      </top>
      <bottom/>
      <diagonal/>
    </border>
    <border>
      <left style="thin">
        <color theme="9"/>
      </left>
      <right style="medium">
        <color theme="9"/>
      </right>
      <top style="thin">
        <color theme="9"/>
      </top>
      <bottom/>
      <diagonal/>
    </border>
    <border>
      <left style="medium">
        <color theme="9" tint="0.39994506668294322"/>
      </left>
      <right/>
      <top style="thin">
        <color theme="9" tint="0.39994506668294322"/>
      </top>
      <bottom style="medium">
        <color theme="9" tint="0.39994506668294322"/>
      </bottom>
      <diagonal/>
    </border>
    <border>
      <left/>
      <right/>
      <top style="thin">
        <color theme="9" tint="0.39994506668294322"/>
      </top>
      <bottom style="medium">
        <color theme="9" tint="0.39994506668294322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medium">
        <color theme="9" tint="0.39994506668294322"/>
      </bottom>
      <diagonal/>
    </border>
    <border>
      <left style="thin">
        <color theme="9" tint="0.39988402966399123"/>
      </left>
      <right style="thin">
        <color theme="9" tint="0.39988402966399123"/>
      </right>
      <top style="thin">
        <color theme="9" tint="0.39994506668294322"/>
      </top>
      <bottom style="medium">
        <color theme="9" tint="0.39994506668294322"/>
      </bottom>
      <diagonal/>
    </border>
    <border>
      <left style="thin">
        <color theme="9" tint="0.39988402966399123"/>
      </left>
      <right style="medium">
        <color theme="9" tint="0.39994506668294322"/>
      </right>
      <top style="thin">
        <color theme="9" tint="0.39994506668294322"/>
      </top>
      <bottom style="medium">
        <color theme="9" tint="0.39994506668294322"/>
      </bottom>
      <diagonal/>
    </border>
    <border>
      <left style="medium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thin">
        <color theme="9"/>
      </right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 style="thin">
        <color theme="9" tint="0.39988402966399123"/>
      </right>
      <top style="thin">
        <color theme="9" tint="0.39994506668294322"/>
      </top>
      <bottom style="medium">
        <color theme="9" tint="0.39994506668294322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thin">
        <color theme="9"/>
      </left>
      <right style="medium">
        <color theme="9"/>
      </right>
      <top style="medium">
        <color theme="9"/>
      </top>
      <bottom/>
      <diagonal/>
    </border>
    <border>
      <left/>
      <right style="medium">
        <color theme="9"/>
      </right>
      <top style="thin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4506668294322"/>
      </left>
      <right style="thin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medium">
        <color theme="9" tint="0.39994506668294322"/>
      </top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medium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medium">
        <color theme="9" tint="0.39994506668294322"/>
      </left>
      <right style="thin">
        <color theme="9" tint="0.39991454817346722"/>
      </right>
      <top style="thin">
        <color theme="9" tint="0.39994506668294322"/>
      </top>
      <bottom style="medium">
        <color theme="9" tint="0.399945066682943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medium">
        <color theme="9" tint="0.39994506668294322"/>
      </bottom>
      <diagonal/>
    </border>
    <border>
      <left style="medium">
        <color theme="9" tint="0.39991454817346722"/>
      </left>
      <right/>
      <top style="medium">
        <color theme="9" tint="0.39991454817346722"/>
      </top>
      <bottom style="medium">
        <color theme="9" tint="0.39994506668294322"/>
      </bottom>
      <diagonal/>
    </border>
    <border>
      <left/>
      <right/>
      <top style="medium">
        <color theme="9" tint="0.39991454817346722"/>
      </top>
      <bottom style="medium">
        <color theme="9" tint="0.39994506668294322"/>
      </bottom>
      <diagonal/>
    </border>
    <border>
      <left/>
      <right style="medium">
        <color theme="9" tint="0.39991454817346722"/>
      </right>
      <top style="medium">
        <color theme="9" tint="0.39991454817346722"/>
      </top>
      <bottom style="medium">
        <color theme="9" tint="0.39994506668294322"/>
      </bottom>
      <diagonal/>
    </border>
    <border>
      <left style="medium">
        <color theme="9" tint="0.39991454817346722"/>
      </left>
      <right style="medium">
        <color theme="9" tint="0.39988402966399123"/>
      </right>
      <top style="thin">
        <color theme="9" tint="0.39994506668294322"/>
      </top>
      <bottom style="medium">
        <color theme="9" tint="0.39994506668294322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8" fillId="0" borderId="0"/>
    <xf numFmtId="0" fontId="20" fillId="0" borderId="0" applyNumberFormat="0" applyFill="0" applyBorder="0" applyAlignment="0" applyProtection="0"/>
  </cellStyleXfs>
  <cellXfs count="539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 indent="2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/>
    <xf numFmtId="0" fontId="3" fillId="0" borderId="4" xfId="0" applyFont="1" applyBorder="1" applyAlignment="1">
      <alignment horizontal="left" vertical="center" wrapText="1" indent="2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4" fillId="0" borderId="0" xfId="0" applyFont="1" applyProtection="1"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/>
    <xf numFmtId="0" fontId="1" fillId="0" borderId="19" xfId="0" applyFont="1" applyBorder="1"/>
    <xf numFmtId="0" fontId="5" fillId="0" borderId="20" xfId="0" applyFont="1" applyBorder="1" applyProtection="1">
      <protection locked="0"/>
    </xf>
    <xf numFmtId="0" fontId="5" fillId="0" borderId="21" xfId="0" applyFont="1" applyBorder="1" applyProtection="1">
      <protection locked="0"/>
    </xf>
    <xf numFmtId="49" fontId="5" fillId="0" borderId="20" xfId="0" applyNumberFormat="1" applyFont="1" applyBorder="1" applyAlignment="1" applyProtection="1">
      <alignment horizontal="right"/>
      <protection locked="0"/>
    </xf>
    <xf numFmtId="0" fontId="5" fillId="2" borderId="21" xfId="0" applyFont="1" applyFill="1" applyBorder="1" applyAlignment="1" applyProtection="1">
      <alignment horizontal="center"/>
      <protection hidden="1"/>
    </xf>
    <xf numFmtId="0" fontId="3" fillId="0" borderId="23" xfId="0" applyFont="1" applyBorder="1"/>
    <xf numFmtId="49" fontId="3" fillId="0" borderId="24" xfId="0" applyNumberFormat="1" applyFont="1" applyBorder="1" applyAlignment="1" applyProtection="1">
      <alignment horizontal="right"/>
      <protection locked="0"/>
    </xf>
    <xf numFmtId="165" fontId="3" fillId="2" borderId="16" xfId="0" applyNumberFormat="1" applyFont="1" applyFill="1" applyBorder="1" applyAlignment="1" applyProtection="1">
      <alignment horizontal="center" vertical="top" wrapText="1"/>
      <protection hidden="1"/>
    </xf>
    <xf numFmtId="0" fontId="3" fillId="2" borderId="5" xfId="0" applyFont="1" applyFill="1" applyBorder="1" applyAlignment="1" applyProtection="1">
      <alignment horizontal="center" vertical="top"/>
      <protection hidden="1"/>
    </xf>
    <xf numFmtId="0" fontId="3" fillId="0" borderId="16" xfId="0" applyFont="1" applyBorder="1" applyProtection="1">
      <protection locked="0"/>
    </xf>
    <xf numFmtId="0" fontId="3" fillId="0" borderId="5" xfId="0" applyFont="1" applyBorder="1" applyProtection="1">
      <protection locked="0"/>
    </xf>
    <xf numFmtId="49" fontId="3" fillId="0" borderId="16" xfId="0" applyNumberFormat="1" applyFont="1" applyBorder="1" applyAlignment="1" applyProtection="1">
      <alignment horizontal="right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9" xfId="0" applyFont="1" applyBorder="1"/>
    <xf numFmtId="0" fontId="3" fillId="0" borderId="5" xfId="0" applyFont="1" applyBorder="1" applyAlignment="1" applyProtection="1">
      <alignment horizontal="left"/>
      <protection locked="0"/>
    </xf>
    <xf numFmtId="0" fontId="3" fillId="0" borderId="30" xfId="0" applyFont="1" applyBorder="1" applyProtection="1">
      <protection locked="0"/>
    </xf>
    <xf numFmtId="49" fontId="3" fillId="0" borderId="30" xfId="0" applyNumberFormat="1" applyFont="1" applyBorder="1" applyAlignment="1" applyProtection="1">
      <alignment horizontal="right"/>
      <protection locked="0"/>
    </xf>
    <xf numFmtId="165" fontId="3" fillId="2" borderId="30" xfId="0" applyNumberFormat="1" applyFont="1" applyFill="1" applyBorder="1" applyAlignment="1" applyProtection="1">
      <alignment horizontal="center" vertical="top" wrapText="1"/>
      <protection hidden="1"/>
    </xf>
    <xf numFmtId="0" fontId="3" fillId="2" borderId="30" xfId="0" applyFont="1" applyFill="1" applyBorder="1" applyAlignment="1" applyProtection="1">
      <alignment horizontal="center" vertical="top"/>
      <protection hidden="1"/>
    </xf>
    <xf numFmtId="0" fontId="3" fillId="0" borderId="30" xfId="0" applyFont="1" applyBorder="1" applyAlignment="1" applyProtection="1">
      <alignment horizontal="left"/>
      <protection locked="0"/>
    </xf>
    <xf numFmtId="0" fontId="3" fillId="0" borderId="2" xfId="0" applyFont="1" applyBorder="1"/>
    <xf numFmtId="0" fontId="3" fillId="0" borderId="5" xfId="0" applyFont="1" applyBorder="1"/>
    <xf numFmtId="0" fontId="3" fillId="0" borderId="30" xfId="0" applyFont="1" applyBorder="1"/>
    <xf numFmtId="0" fontId="1" fillId="0" borderId="22" xfId="0" applyFont="1" applyBorder="1"/>
    <xf numFmtId="0" fontId="5" fillId="0" borderId="21" xfId="0" applyFont="1" applyBorder="1" applyAlignment="1" applyProtection="1">
      <alignment horizontal="left" wrapText="1"/>
      <protection locked="0"/>
    </xf>
    <xf numFmtId="0" fontId="5" fillId="0" borderId="21" xfId="0" applyFont="1" applyBorder="1" applyAlignment="1" applyProtection="1">
      <alignment horizontal="center" wrapText="1"/>
      <protection hidden="1"/>
    </xf>
    <xf numFmtId="0" fontId="1" fillId="0" borderId="22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37" xfId="0" applyFont="1" applyBorder="1"/>
    <xf numFmtId="49" fontId="3" fillId="0" borderId="2" xfId="0" applyNumberFormat="1" applyFont="1" applyBorder="1" applyProtection="1">
      <protection locked="0"/>
    </xf>
    <xf numFmtId="0" fontId="3" fillId="0" borderId="27" xfId="0" applyFont="1" applyBorder="1"/>
    <xf numFmtId="0" fontId="0" fillId="0" borderId="2" xfId="0" applyBorder="1" applyAlignment="1">
      <alignment vertical="center" wrapText="1"/>
    </xf>
    <xf numFmtId="0" fontId="0" fillId="0" borderId="27" xfId="0" applyBorder="1"/>
    <xf numFmtId="0" fontId="0" fillId="0" borderId="2" xfId="0" applyBorder="1" applyAlignment="1">
      <alignment horizontal="right" wrapText="1"/>
    </xf>
    <xf numFmtId="49" fontId="4" fillId="0" borderId="0" xfId="0" applyNumberFormat="1" applyFont="1" applyAlignment="1" applyProtection="1">
      <alignment horizontal="left"/>
      <protection locked="0"/>
    </xf>
    <xf numFmtId="0" fontId="0" fillId="0" borderId="2" xfId="0" applyBorder="1" applyAlignment="1">
      <alignment horizontal="left" vertical="center" wrapText="1"/>
    </xf>
    <xf numFmtId="49" fontId="3" fillId="0" borderId="16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0" borderId="40" xfId="0" applyFont="1" applyBorder="1"/>
    <xf numFmtId="0" fontId="1" fillId="0" borderId="41" xfId="0" applyFont="1" applyBorder="1"/>
    <xf numFmtId="0" fontId="5" fillId="0" borderId="42" xfId="0" applyFont="1" applyBorder="1" applyAlignment="1" applyProtection="1">
      <alignment horizontal="center" wrapText="1"/>
      <protection hidden="1"/>
    </xf>
    <xf numFmtId="0" fontId="1" fillId="0" borderId="42" xfId="0" applyFont="1" applyBorder="1" applyAlignment="1">
      <alignment vertical="center" wrapText="1"/>
    </xf>
    <xf numFmtId="0" fontId="1" fillId="0" borderId="42" xfId="0" applyFont="1" applyBorder="1" applyAlignment="1">
      <alignment horizontal="left" vertical="center" wrapText="1"/>
    </xf>
    <xf numFmtId="0" fontId="5" fillId="0" borderId="42" xfId="0" applyFont="1" applyBorder="1" applyAlignment="1" applyProtection="1">
      <alignment horizontal="center" wrapText="1"/>
      <protection locked="0"/>
    </xf>
    <xf numFmtId="0" fontId="1" fillId="0" borderId="43" xfId="0" applyFont="1" applyBorder="1" applyAlignment="1">
      <alignment horizontal="center" wrapText="1"/>
    </xf>
    <xf numFmtId="0" fontId="0" fillId="0" borderId="45" xfId="0" applyBorder="1"/>
    <xf numFmtId="0" fontId="3" fillId="0" borderId="46" xfId="0" applyFont="1" applyBorder="1" applyProtection="1">
      <protection locked="0"/>
    </xf>
    <xf numFmtId="0" fontId="3" fillId="0" borderId="47" xfId="0" applyFont="1" applyBorder="1" applyProtection="1">
      <protection locked="0"/>
    </xf>
    <xf numFmtId="49" fontId="3" fillId="0" borderId="46" xfId="0" applyNumberFormat="1" applyFont="1" applyBorder="1" applyAlignment="1" applyProtection="1">
      <alignment horizontal="left"/>
      <protection locked="0"/>
    </xf>
    <xf numFmtId="49" fontId="3" fillId="0" borderId="46" xfId="0" applyNumberFormat="1" applyFont="1" applyBorder="1" applyAlignment="1" applyProtection="1">
      <alignment horizontal="right"/>
      <protection locked="0"/>
    </xf>
    <xf numFmtId="0" fontId="1" fillId="0" borderId="48" xfId="0" applyFont="1" applyBorder="1"/>
    <xf numFmtId="0" fontId="5" fillId="0" borderId="49" xfId="0" applyFont="1" applyBorder="1" applyProtection="1">
      <protection locked="0"/>
    </xf>
    <xf numFmtId="49" fontId="5" fillId="0" borderId="49" xfId="0" applyNumberFormat="1" applyFont="1" applyBorder="1" applyAlignment="1" applyProtection="1">
      <alignment horizontal="left"/>
      <protection locked="0"/>
    </xf>
    <xf numFmtId="49" fontId="5" fillId="0" borderId="49" xfId="0" applyNumberFormat="1" applyFont="1" applyBorder="1" applyAlignment="1" applyProtection="1">
      <alignment horizontal="right"/>
      <protection locked="0"/>
    </xf>
    <xf numFmtId="0" fontId="1" fillId="0" borderId="0" xfId="0" applyFont="1"/>
    <xf numFmtId="43" fontId="0" fillId="0" borderId="54" xfId="0" applyNumberFormat="1" applyBorder="1"/>
    <xf numFmtId="43" fontId="0" fillId="0" borderId="55" xfId="0" applyNumberFormat="1" applyBorder="1"/>
    <xf numFmtId="43" fontId="0" fillId="0" borderId="56" xfId="0" applyNumberFormat="1" applyBorder="1"/>
    <xf numFmtId="0" fontId="5" fillId="0" borderId="38" xfId="0" applyFont="1" applyBorder="1" applyAlignment="1" applyProtection="1">
      <alignment horizontal="left" vertical="top" wrapText="1"/>
      <protection locked="0"/>
    </xf>
    <xf numFmtId="0" fontId="5" fillId="0" borderId="38" xfId="0" applyFont="1" applyBorder="1" applyAlignment="1" applyProtection="1">
      <alignment horizontal="center" vertical="top" wrapText="1"/>
      <protection hidden="1"/>
    </xf>
    <xf numFmtId="0" fontId="1" fillId="0" borderId="39" xfId="0" applyFont="1" applyBorder="1" applyAlignment="1">
      <alignment vertical="top" wrapText="1"/>
    </xf>
    <xf numFmtId="0" fontId="1" fillId="0" borderId="52" xfId="0" applyFont="1" applyBorder="1" applyAlignment="1">
      <alignment horizontal="right" vertical="top"/>
    </xf>
    <xf numFmtId="1" fontId="6" fillId="0" borderId="59" xfId="0" applyNumberFormat="1" applyFont="1" applyBorder="1" applyAlignment="1" applyProtection="1">
      <alignment horizontal="center"/>
      <protection hidden="1"/>
    </xf>
    <xf numFmtId="0" fontId="5" fillId="0" borderId="37" xfId="0" applyFont="1" applyBorder="1" applyAlignment="1" applyProtection="1">
      <alignment horizontal="left" vertical="top" wrapText="1"/>
      <protection locked="0"/>
    </xf>
    <xf numFmtId="0" fontId="5" fillId="0" borderId="40" xfId="0" applyFont="1" applyBorder="1" applyAlignment="1" applyProtection="1">
      <alignment horizontal="center" wrapText="1"/>
      <protection locked="0"/>
    </xf>
    <xf numFmtId="0" fontId="1" fillId="0" borderId="53" xfId="0" applyFont="1" applyBorder="1" applyAlignment="1">
      <alignment horizontal="right"/>
    </xf>
    <xf numFmtId="1" fontId="7" fillId="0" borderId="50" xfId="0" applyNumberFormat="1" applyFont="1" applyBorder="1" applyAlignment="1" applyProtection="1">
      <alignment horizontal="center"/>
      <protection hidden="1"/>
    </xf>
    <xf numFmtId="43" fontId="7" fillId="0" borderId="44" xfId="0" applyNumberFormat="1" applyFont="1" applyBorder="1" applyAlignment="1" applyProtection="1">
      <alignment horizontal="center"/>
      <protection hidden="1"/>
    </xf>
    <xf numFmtId="0" fontId="3" fillId="0" borderId="10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0" fillId="0" borderId="64" xfId="0" applyBorder="1" applyAlignment="1" applyProtection="1">
      <alignment wrapText="1"/>
      <protection locked="0"/>
    </xf>
    <xf numFmtId="0" fontId="0" fillId="0" borderId="68" xfId="0" applyBorder="1" applyAlignment="1" applyProtection="1">
      <alignment wrapText="1"/>
      <protection locked="0"/>
    </xf>
    <xf numFmtId="166" fontId="0" fillId="0" borderId="70" xfId="0" applyNumberFormat="1" applyBorder="1" applyAlignment="1" applyProtection="1">
      <alignment horizontal="right" vertical="center"/>
      <protection locked="0"/>
    </xf>
    <xf numFmtId="0" fontId="0" fillId="0" borderId="71" xfId="0" applyBorder="1" applyAlignment="1" applyProtection="1">
      <alignment wrapText="1"/>
      <protection locked="0"/>
    </xf>
    <xf numFmtId="166" fontId="0" fillId="0" borderId="72" xfId="0" applyNumberFormat="1" applyBorder="1" applyAlignment="1" applyProtection="1">
      <alignment horizontal="right" vertical="center"/>
      <protection locked="0"/>
    </xf>
    <xf numFmtId="0" fontId="3" fillId="0" borderId="59" xfId="0" applyFont="1" applyBorder="1"/>
    <xf numFmtId="0" fontId="3" fillId="0" borderId="4" xfId="0" applyFont="1" applyBorder="1" applyAlignment="1">
      <alignment wrapText="1"/>
    </xf>
    <xf numFmtId="0" fontId="0" fillId="0" borderId="73" xfId="0" applyBorder="1" applyAlignment="1">
      <alignment horizontal="left"/>
    </xf>
    <xf numFmtId="0" fontId="0" fillId="0" borderId="74" xfId="0" applyBorder="1" applyAlignment="1">
      <alignment horizontal="left"/>
    </xf>
    <xf numFmtId="43" fontId="7" fillId="0" borderId="75" xfId="0" applyNumberFormat="1" applyFont="1" applyBorder="1" applyAlignment="1" applyProtection="1">
      <alignment horizontal="center"/>
      <protection hidden="1"/>
    </xf>
    <xf numFmtId="0" fontId="1" fillId="0" borderId="77" xfId="0" applyFont="1" applyBorder="1" applyAlignment="1">
      <alignment vertical="center" wrapText="1"/>
    </xf>
    <xf numFmtId="0" fontId="0" fillId="0" borderId="79" xfId="0" applyBorder="1" applyAlignment="1">
      <alignment horizontal="center" vertical="center"/>
    </xf>
    <xf numFmtId="43" fontId="3" fillId="0" borderId="80" xfId="0" applyNumberFormat="1" applyFont="1" applyBorder="1" applyAlignment="1">
      <alignment horizontal="right" vertical="center"/>
    </xf>
    <xf numFmtId="1" fontId="6" fillId="0" borderId="81" xfId="0" applyNumberFormat="1" applyFont="1" applyBorder="1" applyAlignment="1" applyProtection="1">
      <alignment horizontal="center"/>
      <protection hidden="1"/>
    </xf>
    <xf numFmtId="43" fontId="3" fillId="0" borderId="82" xfId="0" applyNumberFormat="1" applyFont="1" applyBorder="1" applyAlignment="1">
      <alignment horizontal="right" vertical="center"/>
    </xf>
    <xf numFmtId="43" fontId="3" fillId="0" borderId="84" xfId="0" applyNumberFormat="1" applyFont="1" applyBorder="1" applyAlignment="1">
      <alignment horizontal="right" vertical="center"/>
    </xf>
    <xf numFmtId="1" fontId="7" fillId="0" borderId="85" xfId="0" applyNumberFormat="1" applyFont="1" applyBorder="1" applyAlignment="1" applyProtection="1">
      <alignment horizontal="center"/>
      <protection hidden="1"/>
    </xf>
    <xf numFmtId="43" fontId="7" fillId="0" borderId="86" xfId="0" applyNumberFormat="1" applyFont="1" applyBorder="1" applyAlignment="1" applyProtection="1">
      <alignment horizontal="right"/>
      <protection hidden="1"/>
    </xf>
    <xf numFmtId="0" fontId="1" fillId="0" borderId="87" xfId="0" applyFont="1" applyBorder="1" applyAlignment="1">
      <alignment vertical="center" wrapText="1"/>
    </xf>
    <xf numFmtId="43" fontId="3" fillId="0" borderId="80" xfId="0" applyNumberFormat="1" applyFont="1" applyBorder="1" applyAlignment="1">
      <alignment horizontal="left" vertical="center"/>
    </xf>
    <xf numFmtId="43" fontId="3" fillId="0" borderId="82" xfId="0" applyNumberFormat="1" applyFont="1" applyBorder="1" applyAlignment="1">
      <alignment horizontal="left" vertical="center"/>
    </xf>
    <xf numFmtId="43" fontId="3" fillId="0" borderId="84" xfId="0" applyNumberFormat="1" applyFont="1" applyBorder="1" applyAlignment="1">
      <alignment horizontal="left" vertical="center"/>
    </xf>
    <xf numFmtId="43" fontId="7" fillId="0" borderId="86" xfId="0" applyNumberFormat="1" applyFont="1" applyBorder="1" applyAlignment="1" applyProtection="1">
      <alignment horizontal="center"/>
      <protection hidden="1"/>
    </xf>
    <xf numFmtId="0" fontId="5" fillId="0" borderId="87" xfId="0" applyFont="1" applyBorder="1" applyAlignment="1" applyProtection="1">
      <alignment horizontal="center" wrapText="1"/>
      <protection locked="0"/>
    </xf>
    <xf numFmtId="43" fontId="7" fillId="0" borderId="91" xfId="0" applyNumberFormat="1" applyFont="1" applyBorder="1" applyAlignment="1" applyProtection="1">
      <alignment horizontal="center"/>
      <protection hidden="1"/>
    </xf>
    <xf numFmtId="43" fontId="3" fillId="0" borderId="80" xfId="0" applyNumberFormat="1" applyFont="1" applyBorder="1"/>
    <xf numFmtId="43" fontId="3" fillId="0" borderId="82" xfId="0" applyNumberFormat="1" applyFont="1" applyBorder="1"/>
    <xf numFmtId="0" fontId="5" fillId="0" borderId="87" xfId="0" applyFont="1" applyBorder="1" applyAlignment="1" applyProtection="1">
      <alignment horizontal="center" wrapText="1"/>
      <protection hidden="1"/>
    </xf>
    <xf numFmtId="43" fontId="0" fillId="0" borderId="80" xfId="0" applyNumberFormat="1" applyBorder="1"/>
    <xf numFmtId="43" fontId="0" fillId="0" borderId="82" xfId="0" applyNumberFormat="1" applyBorder="1"/>
    <xf numFmtId="0" fontId="1" fillId="0" borderId="87" xfId="0" applyFont="1" applyBorder="1" applyAlignment="1">
      <alignment horizontal="center" wrapText="1"/>
    </xf>
    <xf numFmtId="43" fontId="0" fillId="0" borderId="93" xfId="0" applyNumberFormat="1" applyBorder="1"/>
    <xf numFmtId="43" fontId="0" fillId="0" borderId="94" xfId="0" applyNumberFormat="1" applyBorder="1"/>
    <xf numFmtId="4" fontId="1" fillId="0" borderId="92" xfId="0" applyNumberFormat="1" applyFont="1" applyBorder="1" applyAlignment="1">
      <alignment horizontal="center" wrapText="1"/>
    </xf>
    <xf numFmtId="4" fontId="5" fillId="0" borderId="78" xfId="0" applyNumberFormat="1" applyFont="1" applyBorder="1" applyAlignment="1" applyProtection="1">
      <alignment horizontal="center" wrapText="1"/>
      <protection locked="0"/>
    </xf>
    <xf numFmtId="0" fontId="1" fillId="0" borderId="96" xfId="0" applyFont="1" applyBorder="1" applyAlignment="1">
      <alignment horizontal="right" vertical="top"/>
    </xf>
    <xf numFmtId="43" fontId="0" fillId="0" borderId="0" xfId="0" applyNumberFormat="1"/>
    <xf numFmtId="4" fontId="5" fillId="0" borderId="78" xfId="0" applyNumberFormat="1" applyFont="1" applyBorder="1" applyAlignment="1" applyProtection="1">
      <alignment horizontal="center" wrapText="1"/>
      <protection hidden="1"/>
    </xf>
    <xf numFmtId="4" fontId="1" fillId="0" borderId="78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8" xfId="0" applyBorder="1"/>
    <xf numFmtId="0" fontId="0" fillId="0" borderId="89" xfId="0" applyBorder="1"/>
    <xf numFmtId="0" fontId="0" fillId="0" borderId="90" xfId="0" applyBorder="1"/>
    <xf numFmtId="0" fontId="1" fillId="0" borderId="76" xfId="0" applyFont="1" applyBorder="1"/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1" fillId="0" borderId="83" xfId="0" applyFont="1" applyBorder="1" applyAlignment="1">
      <alignment horizontal="center" wrapText="1"/>
    </xf>
    <xf numFmtId="4" fontId="1" fillId="0" borderId="105" xfId="0" applyNumberFormat="1" applyFont="1" applyBorder="1" applyAlignment="1">
      <alignment horizontal="center" wrapText="1"/>
    </xf>
    <xf numFmtId="4" fontId="1" fillId="0" borderId="107" xfId="0" applyNumberFormat="1" applyFont="1" applyBorder="1" applyAlignment="1">
      <alignment horizontal="center" wrapText="1"/>
    </xf>
    <xf numFmtId="0" fontId="1" fillId="0" borderId="108" xfId="0" applyFont="1" applyBorder="1" applyAlignment="1">
      <alignment horizontal="center" wrapText="1"/>
    </xf>
    <xf numFmtId="4" fontId="1" fillId="0" borderId="109" xfId="0" applyNumberFormat="1" applyFont="1" applyBorder="1" applyAlignment="1">
      <alignment horizontal="center" wrapText="1"/>
    </xf>
    <xf numFmtId="0" fontId="1" fillId="0" borderId="112" xfId="0" applyFont="1" applyBorder="1" applyAlignment="1">
      <alignment horizontal="center" wrapText="1"/>
    </xf>
    <xf numFmtId="43" fontId="7" fillId="0" borderId="116" xfId="0" applyNumberFormat="1" applyFont="1" applyBorder="1" applyAlignment="1" applyProtection="1">
      <alignment horizontal="center"/>
      <protection hidden="1"/>
    </xf>
    <xf numFmtId="43" fontId="7" fillId="0" borderId="116" xfId="0" applyNumberFormat="1" applyFont="1" applyBorder="1" applyAlignment="1" applyProtection="1">
      <alignment horizontal="right"/>
      <protection hidden="1"/>
    </xf>
    <xf numFmtId="1" fontId="7" fillId="0" borderId="91" xfId="0" applyNumberFormat="1" applyFont="1" applyBorder="1" applyAlignment="1" applyProtection="1">
      <alignment horizontal="center"/>
      <protection hidden="1"/>
    </xf>
    <xf numFmtId="0" fontId="0" fillId="0" borderId="79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113" xfId="0" applyBorder="1" applyAlignment="1">
      <alignment horizontal="center"/>
    </xf>
    <xf numFmtId="0" fontId="0" fillId="0" borderId="114" xfId="0" applyBorder="1" applyAlignment="1">
      <alignment horizontal="center"/>
    </xf>
    <xf numFmtId="0" fontId="0" fillId="0" borderId="115" xfId="0" applyBorder="1" applyAlignment="1">
      <alignment horizontal="center"/>
    </xf>
    <xf numFmtId="0" fontId="0" fillId="0" borderId="110" xfId="0" applyBorder="1" applyAlignment="1">
      <alignment horizontal="center"/>
    </xf>
    <xf numFmtId="0" fontId="0" fillId="0" borderId="111" xfId="0" applyBorder="1" applyAlignment="1">
      <alignment horizontal="center"/>
    </xf>
    <xf numFmtId="0" fontId="0" fillId="0" borderId="112" xfId="0" applyBorder="1" applyAlignment="1">
      <alignment horizontal="center"/>
    </xf>
    <xf numFmtId="166" fontId="0" fillId="0" borderId="67" xfId="0" applyNumberFormat="1" applyBorder="1" applyAlignment="1">
      <alignment horizontal="right" vertical="center"/>
    </xf>
    <xf numFmtId="166" fontId="0" fillId="0" borderId="117" xfId="0" applyNumberFormat="1" applyBorder="1" applyAlignment="1">
      <alignment horizontal="right" vertical="center"/>
    </xf>
    <xf numFmtId="166" fontId="0" fillId="0" borderId="70" xfId="0" applyNumberFormat="1" applyBorder="1" applyAlignment="1">
      <alignment horizontal="right" vertical="center"/>
    </xf>
    <xf numFmtId="4" fontId="11" fillId="0" borderId="0" xfId="1" applyNumberFormat="1" applyFont="1" applyAlignment="1">
      <alignment horizontal="center"/>
    </xf>
    <xf numFmtId="0" fontId="11" fillId="0" borderId="0" xfId="1" applyFont="1"/>
    <xf numFmtId="0" fontId="10" fillId="3" borderId="118" xfId="1" applyFont="1" applyFill="1" applyBorder="1"/>
    <xf numFmtId="0" fontId="11" fillId="3" borderId="42" xfId="1" applyFont="1" applyFill="1" applyBorder="1" applyAlignment="1">
      <alignment horizontal="center"/>
    </xf>
    <xf numFmtId="2" fontId="10" fillId="0" borderId="58" xfId="1" applyNumberFormat="1" applyFont="1" applyBorder="1" applyAlignment="1">
      <alignment horizontal="center" vertical="top" wrapText="1"/>
    </xf>
    <xf numFmtId="2" fontId="11" fillId="0" borderId="42" xfId="1" applyNumberFormat="1" applyFont="1" applyBorder="1" applyAlignment="1">
      <alignment horizontal="center"/>
    </xf>
    <xf numFmtId="2" fontId="11" fillId="0" borderId="0" xfId="1" applyNumberFormat="1" applyFont="1" applyAlignment="1">
      <alignment horizontal="center"/>
    </xf>
    <xf numFmtId="2" fontId="11" fillId="0" borderId="60" xfId="1" applyNumberFormat="1" applyFont="1" applyBorder="1" applyAlignment="1">
      <alignment horizontal="center"/>
    </xf>
    <xf numFmtId="4" fontId="11" fillId="0" borderId="119" xfId="1" applyNumberFormat="1" applyFont="1" applyBorder="1" applyAlignment="1">
      <alignment horizontal="center"/>
    </xf>
    <xf numFmtId="2" fontId="11" fillId="0" borderId="58" xfId="1" applyNumberFormat="1" applyFont="1" applyBorder="1" applyAlignment="1">
      <alignment horizontal="center"/>
    </xf>
    <xf numFmtId="4" fontId="11" fillId="0" borderId="43" xfId="1" applyNumberFormat="1" applyFont="1" applyBorder="1" applyAlignment="1">
      <alignment horizontal="center"/>
    </xf>
    <xf numFmtId="2" fontId="10" fillId="0" borderId="58" xfId="1" applyNumberFormat="1" applyFont="1" applyBorder="1" applyAlignment="1">
      <alignment horizontal="left"/>
    </xf>
    <xf numFmtId="0" fontId="10" fillId="3" borderId="42" xfId="1" applyFont="1" applyFill="1" applyBorder="1" applyAlignment="1">
      <alignment horizontal="center"/>
    </xf>
    <xf numFmtId="2" fontId="10" fillId="0" borderId="58" xfId="1" applyNumberFormat="1" applyFont="1" applyBorder="1"/>
    <xf numFmtId="0" fontId="11" fillId="3" borderId="118" xfId="1" applyFont="1" applyFill="1" applyBorder="1"/>
    <xf numFmtId="2" fontId="11" fillId="0" borderId="58" xfId="1" applyNumberFormat="1" applyFont="1" applyBorder="1"/>
    <xf numFmtId="1" fontId="11" fillId="0" borderId="0" xfId="1" applyNumberFormat="1" applyFont="1" applyAlignment="1">
      <alignment horizontal="center"/>
    </xf>
    <xf numFmtId="164" fontId="11" fillId="0" borderId="58" xfId="1" applyNumberFormat="1" applyFont="1" applyBorder="1" applyAlignment="1">
      <alignment horizontal="center"/>
    </xf>
    <xf numFmtId="164" fontId="11" fillId="0" borderId="43" xfId="1" applyNumberFormat="1" applyFont="1" applyBorder="1" applyAlignment="1">
      <alignment horizontal="center"/>
    </xf>
    <xf numFmtId="2" fontId="11" fillId="0" borderId="0" xfId="1" applyNumberFormat="1" applyFont="1"/>
    <xf numFmtId="2" fontId="10" fillId="0" borderId="0" xfId="1" applyNumberFormat="1" applyFont="1"/>
    <xf numFmtId="2" fontId="11" fillId="0" borderId="120" xfId="1" applyNumberFormat="1" applyFont="1" applyBorder="1" applyAlignment="1">
      <alignment horizontal="center"/>
    </xf>
    <xf numFmtId="0" fontId="11" fillId="3" borderId="40" xfId="1" applyFont="1" applyFill="1" applyBorder="1"/>
    <xf numFmtId="0" fontId="11" fillId="0" borderId="42" xfId="1" applyFont="1" applyBorder="1" applyAlignment="1">
      <alignment horizontal="center"/>
    </xf>
    <xf numFmtId="0" fontId="11" fillId="3" borderId="120" xfId="1" applyFont="1" applyFill="1" applyBorder="1" applyAlignment="1">
      <alignment horizontal="center"/>
    </xf>
    <xf numFmtId="0" fontId="11" fillId="0" borderId="120" xfId="1" applyFont="1" applyBorder="1" applyAlignment="1">
      <alignment horizontal="center"/>
    </xf>
    <xf numFmtId="0" fontId="11" fillId="0" borderId="0" xfId="1" applyFont="1" applyAlignment="1">
      <alignment vertical="top" wrapText="1"/>
    </xf>
    <xf numFmtId="0" fontId="10" fillId="3" borderId="121" xfId="1" applyFont="1" applyFill="1" applyBorder="1"/>
    <xf numFmtId="0" fontId="11" fillId="0" borderId="122" xfId="1" applyFont="1" applyBorder="1" applyAlignment="1">
      <alignment horizontal="center"/>
    </xf>
    <xf numFmtId="164" fontId="11" fillId="0" borderId="124" xfId="1" applyNumberFormat="1" applyFont="1" applyBorder="1" applyAlignment="1">
      <alignment horizontal="center"/>
    </xf>
    <xf numFmtId="164" fontId="11" fillId="0" borderId="125" xfId="1" applyNumberFormat="1" applyFont="1" applyBorder="1" applyAlignment="1">
      <alignment horizontal="center"/>
    </xf>
    <xf numFmtId="0" fontId="10" fillId="3" borderId="122" xfId="1" applyFont="1" applyFill="1" applyBorder="1" applyAlignment="1">
      <alignment horizontal="center"/>
    </xf>
    <xf numFmtId="0" fontId="11" fillId="3" borderId="126" xfId="1" applyFont="1" applyFill="1" applyBorder="1" applyAlignment="1">
      <alignment horizontal="center"/>
    </xf>
    <xf numFmtId="0" fontId="11" fillId="0" borderId="0" xfId="1" applyFont="1" applyAlignment="1">
      <alignment vertical="center" wrapText="1"/>
    </xf>
    <xf numFmtId="0" fontId="10" fillId="0" borderId="123" xfId="1" applyFont="1" applyBorder="1"/>
    <xf numFmtId="0" fontId="10" fillId="3" borderId="127" xfId="1" applyFont="1" applyFill="1" applyBorder="1"/>
    <xf numFmtId="0" fontId="11" fillId="3" borderId="30" xfId="1" applyFont="1" applyFill="1" applyBorder="1" applyAlignment="1">
      <alignment horizontal="center"/>
    </xf>
    <xf numFmtId="0" fontId="10" fillId="0" borderId="30" xfId="1" applyFont="1" applyBorder="1"/>
    <xf numFmtId="0" fontId="11" fillId="0" borderId="128" xfId="1" applyFont="1" applyBorder="1"/>
    <xf numFmtId="0" fontId="11" fillId="0" borderId="30" xfId="1" applyFont="1" applyBorder="1"/>
    <xf numFmtId="164" fontId="11" fillId="0" borderId="30" xfId="1" applyNumberFormat="1" applyFont="1" applyBorder="1" applyAlignment="1">
      <alignment horizontal="center"/>
    </xf>
    <xf numFmtId="164" fontId="10" fillId="0" borderId="31" xfId="1" applyNumberFormat="1" applyFont="1" applyBorder="1" applyAlignment="1">
      <alignment horizontal="center"/>
    </xf>
    <xf numFmtId="0" fontId="11" fillId="3" borderId="0" xfId="1" applyFont="1" applyFill="1"/>
    <xf numFmtId="0" fontId="11" fillId="0" borderId="0" xfId="1" applyFont="1" applyAlignment="1">
      <alignment horizontal="center"/>
    </xf>
    <xf numFmtId="0" fontId="8" fillId="0" borderId="0" xfId="1"/>
    <xf numFmtId="164" fontId="11" fillId="0" borderId="0" xfId="1" applyNumberFormat="1" applyFont="1" applyAlignment="1">
      <alignment horizontal="center"/>
    </xf>
    <xf numFmtId="0" fontId="11" fillId="3" borderId="58" xfId="1" applyFont="1" applyFill="1" applyBorder="1"/>
    <xf numFmtId="1" fontId="10" fillId="0" borderId="40" xfId="0" applyNumberFormat="1" applyFont="1" applyBorder="1" applyAlignment="1">
      <alignment horizontal="left"/>
    </xf>
    <xf numFmtId="2" fontId="10" fillId="0" borderId="58" xfId="0" applyNumberFormat="1" applyFont="1" applyBorder="1"/>
    <xf numFmtId="2" fontId="11" fillId="0" borderId="42" xfId="0" applyNumberFormat="1" applyFont="1" applyBorder="1" applyAlignment="1">
      <alignment horizontal="center"/>
    </xf>
    <xf numFmtId="1" fontId="11" fillId="0" borderId="42" xfId="0" applyNumberFormat="1" applyFont="1" applyBorder="1" applyAlignment="1">
      <alignment horizontal="center"/>
    </xf>
    <xf numFmtId="2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11" fillId="0" borderId="0" xfId="0" applyFont="1"/>
    <xf numFmtId="2" fontId="11" fillId="0" borderId="40" xfId="0" applyNumberFormat="1" applyFont="1" applyBorder="1" applyAlignment="1">
      <alignment horizontal="left"/>
    </xf>
    <xf numFmtId="1" fontId="11" fillId="0" borderId="42" xfId="0" applyNumberFormat="1" applyFont="1" applyBorder="1"/>
    <xf numFmtId="1" fontId="10" fillId="0" borderId="58" xfId="0" applyNumberFormat="1" applyFont="1" applyBorder="1"/>
    <xf numFmtId="4" fontId="11" fillId="0" borderId="43" xfId="0" applyNumberFormat="1" applyFont="1" applyBorder="1" applyAlignment="1">
      <alignment horizontal="center"/>
    </xf>
    <xf numFmtId="1" fontId="11" fillId="0" borderId="40" xfId="0" applyNumberFormat="1" applyFont="1" applyBorder="1" applyAlignment="1">
      <alignment horizontal="left"/>
    </xf>
    <xf numFmtId="1" fontId="11" fillId="0" borderId="58" xfId="0" applyNumberFormat="1" applyFont="1" applyBorder="1"/>
    <xf numFmtId="164" fontId="11" fillId="0" borderId="43" xfId="0" applyNumberFormat="1" applyFont="1" applyBorder="1" applyAlignment="1">
      <alignment horizontal="center"/>
    </xf>
    <xf numFmtId="2" fontId="11" fillId="0" borderId="42" xfId="0" applyNumberFormat="1" applyFont="1" applyBorder="1"/>
    <xf numFmtId="2" fontId="11" fillId="0" borderId="58" xfId="0" applyNumberFormat="1" applyFont="1" applyBorder="1"/>
    <xf numFmtId="0" fontId="11" fillId="0" borderId="42" xfId="0" applyFont="1" applyBorder="1"/>
    <xf numFmtId="0" fontId="10" fillId="0" borderId="127" xfId="0" applyFont="1" applyBorder="1"/>
    <xf numFmtId="0" fontId="11" fillId="0" borderId="128" xfId="0" applyFont="1" applyBorder="1"/>
    <xf numFmtId="0" fontId="11" fillId="0" borderId="30" xfId="0" applyFont="1" applyBorder="1"/>
    <xf numFmtId="4" fontId="11" fillId="0" borderId="0" xfId="0" applyNumberFormat="1" applyFont="1"/>
    <xf numFmtId="0" fontId="10" fillId="3" borderId="118" xfId="0" applyFont="1" applyFill="1" applyBorder="1"/>
    <xf numFmtId="0" fontId="10" fillId="3" borderId="42" xfId="0" applyFont="1" applyFill="1" applyBorder="1" applyAlignment="1">
      <alignment horizontal="center"/>
    </xf>
    <xf numFmtId="164" fontId="11" fillId="0" borderId="58" xfId="0" applyNumberFormat="1" applyFont="1" applyBorder="1" applyAlignment="1">
      <alignment horizontal="center"/>
    </xf>
    <xf numFmtId="0" fontId="11" fillId="0" borderId="130" xfId="0" applyFont="1" applyBorder="1" applyAlignment="1">
      <alignment wrapText="1"/>
    </xf>
    <xf numFmtId="0" fontId="11" fillId="3" borderId="118" xfId="0" applyFont="1" applyFill="1" applyBorder="1"/>
    <xf numFmtId="0" fontId="11" fillId="0" borderId="25" xfId="0" applyFont="1" applyBorder="1"/>
    <xf numFmtId="0" fontId="11" fillId="0" borderId="42" xfId="0" applyFont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Continuous"/>
    </xf>
    <xf numFmtId="0" fontId="9" fillId="0" borderId="129" xfId="0" applyFont="1" applyBorder="1"/>
    <xf numFmtId="0" fontId="11" fillId="0" borderId="132" xfId="0" applyFont="1" applyBorder="1"/>
    <xf numFmtId="0" fontId="11" fillId="3" borderId="133" xfId="0" applyFont="1" applyFill="1" applyBorder="1"/>
    <xf numFmtId="0" fontId="11" fillId="0" borderId="133" xfId="0" applyFont="1" applyBorder="1"/>
    <xf numFmtId="0" fontId="11" fillId="0" borderId="133" xfId="0" applyFont="1" applyBorder="1" applyAlignment="1">
      <alignment horizontal="center"/>
    </xf>
    <xf numFmtId="0" fontId="11" fillId="0" borderId="52" xfId="0" applyFont="1" applyBorder="1"/>
    <xf numFmtId="0" fontId="11" fillId="0" borderId="0" xfId="0" applyFont="1" applyAlignment="1">
      <alignment horizontal="center"/>
    </xf>
    <xf numFmtId="164" fontId="11" fillId="0" borderId="53" xfId="0" applyNumberFormat="1" applyFont="1" applyBorder="1"/>
    <xf numFmtId="4" fontId="11" fillId="0" borderId="53" xfId="0" applyNumberFormat="1" applyFont="1" applyBorder="1"/>
    <xf numFmtId="164" fontId="15" fillId="0" borderId="53" xfId="0" applyNumberFormat="1" applyFont="1" applyBorder="1"/>
    <xf numFmtId="164" fontId="14" fillId="0" borderId="53" xfId="0" applyNumberFormat="1" applyFont="1" applyBorder="1"/>
    <xf numFmtId="0" fontId="10" fillId="4" borderId="40" xfId="0" applyFont="1" applyFill="1" applyBorder="1"/>
    <xf numFmtId="1" fontId="11" fillId="0" borderId="42" xfId="0" applyNumberFormat="1" applyFont="1" applyBorder="1" applyAlignment="1">
      <alignment horizontal="left"/>
    </xf>
    <xf numFmtId="2" fontId="11" fillId="0" borderId="42" xfId="0" applyNumberFormat="1" applyFont="1" applyBorder="1" applyAlignment="1">
      <alignment horizontal="left"/>
    </xf>
    <xf numFmtId="0" fontId="11" fillId="4" borderId="40" xfId="0" applyFont="1" applyFill="1" applyBorder="1"/>
    <xf numFmtId="0" fontId="16" fillId="0" borderId="0" xfId="0" applyFont="1" applyAlignment="1">
      <alignment vertical="center" wrapText="1"/>
    </xf>
    <xf numFmtId="0" fontId="16" fillId="0" borderId="135" xfId="0" applyFont="1" applyBorder="1" applyAlignment="1">
      <alignment vertical="center" wrapText="1"/>
    </xf>
    <xf numFmtId="0" fontId="10" fillId="0" borderId="132" xfId="0" applyFont="1" applyBorder="1"/>
    <xf numFmtId="0" fontId="9" fillId="0" borderId="133" xfId="0" applyFont="1" applyBorder="1"/>
    <xf numFmtId="4" fontId="13" fillId="0" borderId="139" xfId="0" applyNumberFormat="1" applyFont="1" applyBorder="1" applyAlignment="1">
      <alignment horizontal="center"/>
    </xf>
    <xf numFmtId="0" fontId="11" fillId="0" borderId="141" xfId="0" applyFont="1" applyBorder="1"/>
    <xf numFmtId="0" fontId="11" fillId="0" borderId="136" xfId="0" applyFont="1" applyBorder="1"/>
    <xf numFmtId="0" fontId="16" fillId="0" borderId="136" xfId="0" applyFont="1" applyBorder="1" applyAlignment="1">
      <alignment vertical="center" wrapText="1"/>
    </xf>
    <xf numFmtId="0" fontId="17" fillId="0" borderId="1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5" borderId="118" xfId="0" applyFont="1" applyFill="1" applyBorder="1" applyAlignment="1">
      <alignment vertical="center" wrapText="1"/>
    </xf>
    <xf numFmtId="0" fontId="18" fillId="5" borderId="0" xfId="0" applyFont="1" applyFill="1" applyAlignment="1">
      <alignment vertical="center" wrapText="1"/>
    </xf>
    <xf numFmtId="0" fontId="10" fillId="3" borderId="0" xfId="0" applyFont="1" applyFill="1"/>
    <xf numFmtId="0" fontId="10" fillId="4" borderId="37" xfId="0" applyFont="1" applyFill="1" applyBorder="1"/>
    <xf numFmtId="1" fontId="11" fillId="0" borderId="38" xfId="0" applyNumberFormat="1" applyFont="1" applyBorder="1" applyAlignment="1">
      <alignment horizontal="left"/>
    </xf>
    <xf numFmtId="2" fontId="10" fillId="0" borderId="142" xfId="0" applyNumberFormat="1" applyFont="1" applyBorder="1"/>
    <xf numFmtId="2" fontId="11" fillId="0" borderId="38" xfId="0" applyNumberFormat="1" applyFont="1" applyBorder="1" applyAlignment="1">
      <alignment horizontal="center"/>
    </xf>
    <xf numFmtId="1" fontId="11" fillId="0" borderId="38" xfId="0" applyNumberFormat="1" applyFont="1" applyBorder="1" applyAlignment="1">
      <alignment horizontal="center"/>
    </xf>
    <xf numFmtId="4" fontId="11" fillId="0" borderId="39" xfId="0" applyNumberFormat="1" applyFont="1" applyBorder="1" applyAlignment="1">
      <alignment horizontal="center"/>
    </xf>
    <xf numFmtId="4" fontId="11" fillId="0" borderId="134" xfId="0" applyNumberFormat="1" applyFont="1" applyBorder="1" applyAlignment="1">
      <alignment horizontal="center"/>
    </xf>
    <xf numFmtId="4" fontId="13" fillId="0" borderId="31" xfId="0" applyNumberFormat="1" applyFont="1" applyBorder="1" applyAlignment="1">
      <alignment horizontal="center"/>
    </xf>
    <xf numFmtId="0" fontId="10" fillId="3" borderId="132" xfId="0" applyFont="1" applyFill="1" applyBorder="1"/>
    <xf numFmtId="1" fontId="11" fillId="3" borderId="132" xfId="0" applyNumberFormat="1" applyFont="1" applyFill="1" applyBorder="1" applyAlignment="1">
      <alignment horizontal="left"/>
    </xf>
    <xf numFmtId="2" fontId="10" fillId="0" borderId="133" xfId="0" applyNumberFormat="1" applyFont="1" applyBorder="1"/>
    <xf numFmtId="2" fontId="11" fillId="0" borderId="133" xfId="0" applyNumberFormat="1" applyFont="1" applyBorder="1" applyAlignment="1">
      <alignment horizontal="centerContinuous"/>
    </xf>
    <xf numFmtId="2" fontId="10" fillId="0" borderId="133" xfId="0" applyNumberFormat="1" applyFont="1" applyBorder="1" applyAlignment="1">
      <alignment horizontal="center"/>
    </xf>
    <xf numFmtId="0" fontId="11" fillId="0" borderId="133" xfId="0" applyFont="1" applyBorder="1" applyAlignment="1">
      <alignment horizontal="centerContinuous"/>
    </xf>
    <xf numFmtId="0" fontId="11" fillId="0" borderId="58" xfId="0" applyFont="1" applyBorder="1"/>
    <xf numFmtId="1" fontId="11" fillId="0" borderId="58" xfId="0" applyNumberFormat="1" applyFont="1" applyBorder="1" applyAlignment="1">
      <alignment horizontal="center"/>
    </xf>
    <xf numFmtId="0" fontId="11" fillId="0" borderId="129" xfId="0" applyFont="1" applyBorder="1"/>
    <xf numFmtId="0" fontId="11" fillId="0" borderId="143" xfId="0" applyFont="1" applyBorder="1"/>
    <xf numFmtId="4" fontId="11" fillId="0" borderId="143" xfId="0" applyNumberFormat="1" applyFont="1" applyBorder="1" applyAlignment="1">
      <alignment horizontal="center"/>
    </xf>
    <xf numFmtId="164" fontId="11" fillId="0" borderId="143" xfId="0" applyNumberFormat="1" applyFont="1" applyBorder="1" applyAlignment="1">
      <alignment horizontal="center"/>
    </xf>
    <xf numFmtId="164" fontId="10" fillId="0" borderId="131" xfId="0" applyNumberFormat="1" applyFont="1" applyBorder="1" applyAlignment="1">
      <alignment horizontal="center"/>
    </xf>
    <xf numFmtId="4" fontId="11" fillId="0" borderId="42" xfId="0" applyNumberFormat="1" applyFont="1" applyBorder="1" applyAlignment="1">
      <alignment horizontal="center"/>
    </xf>
    <xf numFmtId="167" fontId="11" fillId="0" borderId="42" xfId="0" applyNumberFormat="1" applyFont="1" applyBorder="1" applyAlignment="1">
      <alignment horizontal="center"/>
    </xf>
    <xf numFmtId="0" fontId="10" fillId="3" borderId="19" xfId="0" applyFont="1" applyFill="1" applyBorder="1" applyAlignment="1">
      <alignment vertical="center"/>
    </xf>
    <xf numFmtId="0" fontId="10" fillId="3" borderId="21" xfId="0" applyFont="1" applyFill="1" applyBorder="1" applyAlignment="1">
      <alignment horizontal="left" wrapText="1"/>
    </xf>
    <xf numFmtId="0" fontId="10" fillId="0" borderId="21" xfId="0" applyFont="1" applyBorder="1" applyAlignment="1">
      <alignment horizontal="center" vertical="center"/>
    </xf>
    <xf numFmtId="3" fontId="10" fillId="0" borderId="144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4" fontId="10" fillId="0" borderId="145" xfId="0" applyNumberFormat="1" applyFont="1" applyBorder="1" applyAlignment="1">
      <alignment horizontal="center" vertical="center"/>
    </xf>
    <xf numFmtId="44" fontId="12" fillId="0" borderId="42" xfId="0" applyNumberFormat="1" applyFont="1" applyBorder="1" applyAlignment="1">
      <alignment horizontal="center"/>
    </xf>
    <xf numFmtId="0" fontId="11" fillId="0" borderId="139" xfId="0" applyFont="1" applyBorder="1"/>
    <xf numFmtId="43" fontId="7" fillId="0" borderId="146" xfId="0" applyNumberFormat="1" applyFont="1" applyBorder="1" applyAlignment="1" applyProtection="1">
      <alignment horizontal="center"/>
      <protection hidden="1"/>
    </xf>
    <xf numFmtId="0" fontId="11" fillId="0" borderId="140" xfId="0" applyFont="1" applyBorder="1"/>
    <xf numFmtId="0" fontId="11" fillId="0" borderId="35" xfId="0" applyFont="1" applyBorder="1"/>
    <xf numFmtId="0" fontId="11" fillId="0" borderId="35" xfId="0" applyFont="1" applyBorder="1" applyAlignment="1">
      <alignment horizontal="center"/>
    </xf>
    <xf numFmtId="164" fontId="14" fillId="0" borderId="137" xfId="0" applyNumberFormat="1" applyFont="1" applyBorder="1"/>
    <xf numFmtId="0" fontId="19" fillId="0" borderId="136" xfId="0" applyFont="1" applyBorder="1" applyAlignment="1">
      <alignment vertical="center" wrapText="1"/>
    </xf>
    <xf numFmtId="0" fontId="0" fillId="0" borderId="147" xfId="0" applyBorder="1" applyAlignment="1">
      <alignment horizontal="left"/>
    </xf>
    <xf numFmtId="166" fontId="0" fillId="0" borderId="148" xfId="0" applyNumberFormat="1" applyBorder="1" applyAlignment="1">
      <alignment horizontal="right" vertical="center"/>
    </xf>
    <xf numFmtId="0" fontId="1" fillId="0" borderId="149" xfId="0" applyFont="1" applyBorder="1"/>
    <xf numFmtId="0" fontId="0" fillId="0" borderId="150" xfId="0" applyBorder="1"/>
    <xf numFmtId="0" fontId="1" fillId="0" borderId="152" xfId="0" applyFont="1" applyBorder="1" applyAlignment="1">
      <alignment horizontal="right"/>
    </xf>
    <xf numFmtId="0" fontId="1" fillId="0" borderId="153" xfId="0" applyFont="1" applyBorder="1" applyAlignment="1">
      <alignment horizontal="right"/>
    </xf>
    <xf numFmtId="166" fontId="1" fillId="0" borderId="155" xfId="0" applyNumberFormat="1" applyFont="1" applyBorder="1"/>
    <xf numFmtId="166" fontId="1" fillId="0" borderId="156" xfId="0" applyNumberFormat="1" applyFont="1" applyBorder="1"/>
    <xf numFmtId="4" fontId="1" fillId="0" borderId="58" xfId="0" applyNumberFormat="1" applyFont="1" applyBorder="1" applyAlignment="1">
      <alignment vertical="center" wrapText="1"/>
    </xf>
    <xf numFmtId="0" fontId="0" fillId="0" borderId="57" xfId="0" applyBorder="1" applyAlignment="1">
      <alignment horizontal="center" vertical="center"/>
    </xf>
    <xf numFmtId="1" fontId="0" fillId="0" borderId="65" xfId="0" applyNumberFormat="1" applyBorder="1" applyAlignment="1" applyProtection="1">
      <alignment vertical="center"/>
      <protection locked="0"/>
    </xf>
    <xf numFmtId="1" fontId="0" fillId="0" borderId="69" xfId="0" applyNumberFormat="1" applyBorder="1" applyAlignment="1" applyProtection="1">
      <alignment vertical="center"/>
      <protection locked="0"/>
    </xf>
    <xf numFmtId="1" fontId="0" fillId="0" borderId="69" xfId="0" applyNumberFormat="1" applyBorder="1" applyAlignment="1">
      <alignment vertical="center"/>
    </xf>
    <xf numFmtId="1" fontId="0" fillId="0" borderId="72" xfId="0" applyNumberFormat="1" applyBorder="1" applyAlignment="1" applyProtection="1">
      <alignment vertical="center"/>
      <protection locked="0"/>
    </xf>
    <xf numFmtId="0" fontId="1" fillId="0" borderId="157" xfId="0" applyFont="1" applyBorder="1"/>
    <xf numFmtId="0" fontId="1" fillId="0" borderId="158" xfId="0" applyFont="1" applyBorder="1"/>
    <xf numFmtId="166" fontId="0" fillId="0" borderId="64" xfId="0" applyNumberFormat="1" applyBorder="1" applyAlignment="1" applyProtection="1">
      <alignment horizontal="right" vertical="center"/>
      <protection locked="0"/>
    </xf>
    <xf numFmtId="166" fontId="0" fillId="0" borderId="159" xfId="0" applyNumberFormat="1" applyBorder="1" applyAlignment="1" applyProtection="1">
      <alignment horizontal="right" vertical="center"/>
      <protection locked="0"/>
    </xf>
    <xf numFmtId="166" fontId="0" fillId="0" borderId="160" xfId="0" applyNumberFormat="1" applyBorder="1" applyAlignment="1" applyProtection="1">
      <alignment horizontal="right" vertical="center"/>
      <protection locked="0"/>
    </xf>
    <xf numFmtId="166" fontId="1" fillId="0" borderId="161" xfId="0" applyNumberFormat="1" applyFont="1" applyBorder="1"/>
    <xf numFmtId="41" fontId="1" fillId="0" borderId="162" xfId="0" applyNumberFormat="1" applyFont="1" applyBorder="1"/>
    <xf numFmtId="41" fontId="0" fillId="0" borderId="163" xfId="0" applyNumberFormat="1" applyBorder="1" applyAlignment="1" applyProtection="1">
      <alignment vertical="center"/>
      <protection locked="0"/>
    </xf>
    <xf numFmtId="41" fontId="0" fillId="0" borderId="117" xfId="0" applyNumberFormat="1" applyBorder="1" applyAlignment="1" applyProtection="1">
      <alignment vertical="center"/>
      <protection locked="0"/>
    </xf>
    <xf numFmtId="41" fontId="0" fillId="0" borderId="117" xfId="0" applyNumberFormat="1" applyBorder="1" applyAlignment="1">
      <alignment vertical="center"/>
    </xf>
    <xf numFmtId="41" fontId="0" fillId="0" borderId="148" xfId="0" applyNumberFormat="1" applyBorder="1" applyAlignment="1" applyProtection="1">
      <alignment vertical="center"/>
      <protection locked="0"/>
    </xf>
    <xf numFmtId="41" fontId="0" fillId="0" borderId="164" xfId="0" applyNumberFormat="1" applyBorder="1"/>
    <xf numFmtId="0" fontId="1" fillId="0" borderId="38" xfId="0" applyFont="1" applyBorder="1" applyAlignment="1">
      <alignment vertical="top" wrapText="1"/>
    </xf>
    <xf numFmtId="0" fontId="1" fillId="0" borderId="38" xfId="0" applyFont="1" applyBorder="1" applyAlignment="1">
      <alignment horizontal="left" vertical="top" wrapText="1"/>
    </xf>
    <xf numFmtId="41" fontId="0" fillId="0" borderId="0" xfId="0" applyNumberFormat="1"/>
    <xf numFmtId="1" fontId="0" fillId="0" borderId="0" xfId="0" applyNumberFormat="1"/>
    <xf numFmtId="166" fontId="0" fillId="0" borderId="66" xfId="0" applyNumberFormat="1" applyBorder="1" applyAlignment="1">
      <alignment horizontal="right" vertical="center"/>
    </xf>
    <xf numFmtId="41" fontId="1" fillId="0" borderId="165" xfId="0" applyNumberFormat="1" applyFont="1" applyBorder="1" applyAlignment="1">
      <alignment horizontal="right"/>
    </xf>
    <xf numFmtId="41" fontId="1" fillId="0" borderId="166" xfId="0" applyNumberFormat="1" applyFont="1" applyBorder="1" applyAlignment="1">
      <alignment horizontal="right"/>
    </xf>
    <xf numFmtId="41" fontId="1" fillId="0" borderId="167" xfId="0" applyNumberFormat="1" applyFont="1" applyBorder="1" applyAlignment="1">
      <alignment horizontal="right"/>
    </xf>
    <xf numFmtId="41" fontId="0" fillId="0" borderId="168" xfId="0" applyNumberFormat="1" applyBorder="1" applyAlignment="1">
      <alignment horizontal="right"/>
    </xf>
    <xf numFmtId="41" fontId="0" fillId="0" borderId="169" xfId="0" applyNumberFormat="1" applyBorder="1" applyAlignment="1">
      <alignment horizontal="right"/>
    </xf>
    <xf numFmtId="41" fontId="0" fillId="0" borderId="170" xfId="0" applyNumberFormat="1" applyBorder="1" applyAlignment="1">
      <alignment horizontal="right"/>
    </xf>
    <xf numFmtId="41" fontId="1" fillId="0" borderId="171" xfId="0" applyNumberFormat="1" applyFont="1" applyBorder="1" applyAlignment="1">
      <alignment horizontal="right"/>
    </xf>
    <xf numFmtId="41" fontId="1" fillId="0" borderId="172" xfId="0" applyNumberFormat="1" applyFont="1" applyBorder="1" applyAlignment="1">
      <alignment horizontal="right"/>
    </xf>
    <xf numFmtId="166" fontId="0" fillId="0" borderId="0" xfId="0" applyNumberFormat="1"/>
    <xf numFmtId="41" fontId="1" fillId="0" borderId="154" xfId="0" applyNumberFormat="1" applyFont="1" applyBorder="1" applyAlignment="1">
      <alignment horizontal="right"/>
    </xf>
    <xf numFmtId="41" fontId="1" fillId="0" borderId="176" xfId="0" applyNumberFormat="1" applyFont="1" applyBorder="1" applyAlignment="1">
      <alignment horizontal="right"/>
    </xf>
    <xf numFmtId="0" fontId="3" fillId="0" borderId="25" xfId="0" applyFont="1" applyBorder="1" applyAlignment="1">
      <alignment horizontal="center" vertical="center" wrapText="1"/>
    </xf>
    <xf numFmtId="16" fontId="3" fillId="0" borderId="59" xfId="0" applyNumberFormat="1" applyFont="1" applyBorder="1"/>
    <xf numFmtId="0" fontId="3" fillId="0" borderId="62" xfId="0" applyFont="1" applyBorder="1" applyAlignment="1">
      <alignment vertical="center" wrapText="1"/>
    </xf>
    <xf numFmtId="0" fontId="3" fillId="0" borderId="61" xfId="0" applyFont="1" applyBorder="1" applyAlignment="1">
      <alignment vertical="center" wrapText="1"/>
    </xf>
    <xf numFmtId="0" fontId="3" fillId="0" borderId="5" xfId="0" applyFont="1" applyBorder="1" applyAlignment="1">
      <alignment horizontal="right" wrapText="1"/>
    </xf>
    <xf numFmtId="0" fontId="1" fillId="0" borderId="38" xfId="0" applyFont="1" applyBorder="1" applyAlignment="1">
      <alignment horizontal="right" vertical="top" wrapText="1"/>
    </xf>
    <xf numFmtId="49" fontId="3" fillId="0" borderId="5" xfId="0" applyNumberFormat="1" applyFont="1" applyBorder="1" applyAlignment="1" applyProtection="1">
      <alignment horizontal="right"/>
      <protection locked="0"/>
    </xf>
    <xf numFmtId="165" fontId="3" fillId="2" borderId="5" xfId="0" applyNumberFormat="1" applyFont="1" applyFill="1" applyBorder="1" applyAlignment="1" applyProtection="1">
      <alignment horizontal="center" vertical="top" wrapText="1"/>
      <protection hidden="1"/>
    </xf>
    <xf numFmtId="0" fontId="3" fillId="0" borderId="25" xfId="0" applyFont="1" applyBorder="1" applyProtection="1">
      <protection locked="0"/>
    </xf>
    <xf numFmtId="49" fontId="3" fillId="0" borderId="25" xfId="0" applyNumberFormat="1" applyFont="1" applyBorder="1" applyAlignment="1" applyProtection="1">
      <alignment horizontal="right"/>
      <protection locked="0"/>
    </xf>
    <xf numFmtId="165" fontId="3" fillId="2" borderId="25" xfId="0" applyNumberFormat="1" applyFont="1" applyFill="1" applyBorder="1" applyAlignment="1" applyProtection="1">
      <alignment horizontal="center" vertical="top" wrapText="1"/>
      <protection hidden="1"/>
    </xf>
    <xf numFmtId="0" fontId="3" fillId="2" borderId="25" xfId="0" applyFont="1" applyFill="1" applyBorder="1" applyAlignment="1" applyProtection="1">
      <alignment horizontal="center" vertical="top"/>
      <protection hidden="1"/>
    </xf>
    <xf numFmtId="0" fontId="3" fillId="0" borderId="25" xfId="0" applyFont="1" applyBorder="1" applyAlignment="1" applyProtection="1">
      <alignment horizontal="left"/>
      <protection locked="0"/>
    </xf>
    <xf numFmtId="0" fontId="3" fillId="0" borderId="24" xfId="0" applyFont="1" applyBorder="1" applyProtection="1">
      <protection locked="0"/>
    </xf>
    <xf numFmtId="49" fontId="3" fillId="0" borderId="16" xfId="0" applyNumberFormat="1" applyFont="1" applyBorder="1" applyProtection="1">
      <protection locked="0"/>
    </xf>
    <xf numFmtId="49" fontId="3" fillId="0" borderId="5" xfId="0" applyNumberFormat="1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0" fillId="0" borderId="23" xfId="0" applyBorder="1"/>
    <xf numFmtId="1" fontId="3" fillId="2" borderId="5" xfId="0" applyNumberFormat="1" applyFont="1" applyFill="1" applyBorder="1" applyAlignment="1" applyProtection="1">
      <alignment horizontal="center"/>
      <protection hidden="1"/>
    </xf>
    <xf numFmtId="1" fontId="3" fillId="0" borderId="25" xfId="0" applyNumberFormat="1" applyFont="1" applyBorder="1" applyAlignment="1" applyProtection="1">
      <alignment horizontal="center"/>
      <protection hidden="1"/>
    </xf>
    <xf numFmtId="0" fontId="0" fillId="0" borderId="26" xfId="0" applyBorder="1"/>
    <xf numFmtId="0" fontId="0" fillId="0" borderId="29" xfId="0" applyBorder="1"/>
    <xf numFmtId="0" fontId="0" fillId="0" borderId="32" xfId="0" applyBorder="1"/>
    <xf numFmtId="0" fontId="0" fillId="0" borderId="28" xfId="0" applyBorder="1"/>
    <xf numFmtId="1" fontId="3" fillId="0" borderId="5" xfId="0" applyNumberFormat="1" applyFont="1" applyBorder="1" applyAlignment="1" applyProtection="1">
      <alignment horizontal="center"/>
      <protection hidden="1"/>
    </xf>
    <xf numFmtId="1" fontId="3" fillId="2" borderId="25" xfId="0" applyNumberFormat="1" applyFont="1" applyFill="1" applyBorder="1" applyAlignment="1" applyProtection="1">
      <alignment horizontal="center"/>
      <protection hidden="1"/>
    </xf>
    <xf numFmtId="0" fontId="0" fillId="0" borderId="33" xfId="0" applyBorder="1"/>
    <xf numFmtId="1" fontId="3" fillId="2" borderId="30" xfId="0" applyNumberFormat="1" applyFont="1" applyFill="1" applyBorder="1" applyAlignment="1" applyProtection="1">
      <alignment horizontal="center"/>
      <protection hidden="1"/>
    </xf>
    <xf numFmtId="1" fontId="3" fillId="0" borderId="30" xfId="0" applyNumberFormat="1" applyFont="1" applyBorder="1" applyAlignment="1" applyProtection="1">
      <alignment horizontal="center"/>
      <protection hidden="1"/>
    </xf>
    <xf numFmtId="0" fontId="1" fillId="0" borderId="132" xfId="0" applyFont="1" applyBorder="1"/>
    <xf numFmtId="0" fontId="1" fillId="0" borderId="38" xfId="0" applyFont="1" applyBorder="1"/>
    <xf numFmtId="0" fontId="1" fillId="0" borderId="177" xfId="0" applyFont="1" applyBorder="1" applyAlignment="1">
      <alignment horizontal="center" vertical="top" wrapText="1"/>
    </xf>
    <xf numFmtId="0" fontId="3" fillId="0" borderId="178" xfId="0" applyFont="1" applyBorder="1" applyAlignment="1">
      <alignment horizontal="left" vertical="center" wrapText="1" indent="2"/>
    </xf>
    <xf numFmtId="0" fontId="3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16" fontId="3" fillId="0" borderId="60" xfId="0" applyNumberFormat="1" applyFont="1" applyBorder="1" applyAlignment="1">
      <alignment vertical="center" wrapText="1"/>
    </xf>
    <xf numFmtId="0" fontId="3" fillId="0" borderId="178" xfId="0" applyFont="1" applyBorder="1" applyAlignment="1">
      <alignment vertical="center" wrapText="1"/>
    </xf>
    <xf numFmtId="0" fontId="3" fillId="0" borderId="179" xfId="0" applyFont="1" applyBorder="1" applyAlignment="1">
      <alignment vertical="center" wrapText="1"/>
    </xf>
    <xf numFmtId="0" fontId="3" fillId="0" borderId="90" xfId="0" applyFont="1" applyBorder="1" applyAlignment="1">
      <alignment horizontal="right" vertic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0" fillId="0" borderId="90" xfId="0" applyBorder="1" applyAlignment="1">
      <alignment horizontal="center"/>
    </xf>
    <xf numFmtId="43" fontId="3" fillId="0" borderId="80" xfId="0" applyNumberFormat="1" applyFont="1" applyBorder="1" applyAlignment="1">
      <alignment horizontal="left"/>
    </xf>
    <xf numFmtId="43" fontId="3" fillId="0" borderId="82" xfId="0" applyNumberFormat="1" applyFont="1" applyBorder="1" applyAlignment="1">
      <alignment horizontal="left"/>
    </xf>
    <xf numFmtId="0" fontId="3" fillId="0" borderId="90" xfId="0" applyFont="1" applyBorder="1" applyAlignment="1">
      <alignment horizontal="center"/>
    </xf>
    <xf numFmtId="43" fontId="3" fillId="0" borderId="84" xfId="0" applyNumberFormat="1" applyFont="1" applyBorder="1" applyAlignment="1">
      <alignment horizontal="left"/>
    </xf>
    <xf numFmtId="43" fontId="3" fillId="0" borderId="84" xfId="0" applyNumberFormat="1" applyFont="1" applyBorder="1"/>
    <xf numFmtId="43" fontId="3" fillId="0" borderId="90" xfId="0" applyNumberFormat="1" applyFont="1" applyBorder="1"/>
    <xf numFmtId="43" fontId="0" fillId="0" borderId="84" xfId="0" applyNumberFormat="1" applyBorder="1"/>
    <xf numFmtId="43" fontId="0" fillId="0" borderId="95" xfId="0" applyNumberFormat="1" applyBorder="1"/>
    <xf numFmtId="0" fontId="7" fillId="0" borderId="91" xfId="0" applyFont="1" applyBorder="1" applyAlignment="1" applyProtection="1">
      <alignment horizontal="center"/>
      <protection hidden="1"/>
    </xf>
    <xf numFmtId="0" fontId="7" fillId="0" borderId="85" xfId="0" applyFont="1" applyBorder="1" applyAlignment="1" applyProtection="1">
      <alignment horizontal="center"/>
      <protection hidden="1"/>
    </xf>
    <xf numFmtId="43" fontId="7" fillId="0" borderId="180" xfId="0" applyNumberFormat="1" applyFont="1" applyBorder="1" applyAlignment="1" applyProtection="1">
      <alignment horizontal="center"/>
      <protection hidden="1"/>
    </xf>
    <xf numFmtId="43" fontId="3" fillId="0" borderId="57" xfId="0" applyNumberFormat="1" applyFont="1" applyBorder="1" applyAlignment="1">
      <alignment horizontal="left" vertical="center"/>
    </xf>
    <xf numFmtId="43" fontId="7" fillId="0" borderId="181" xfId="0" applyNumberFormat="1" applyFont="1" applyBorder="1" applyAlignment="1" applyProtection="1">
      <alignment horizontal="center"/>
      <protection hidden="1"/>
    </xf>
    <xf numFmtId="43" fontId="3" fillId="0" borderId="57" xfId="0" applyNumberFormat="1" applyFont="1" applyBorder="1"/>
    <xf numFmtId="43" fontId="3" fillId="0" borderId="57" xfId="0" applyNumberFormat="1" applyFont="1" applyBorder="1" applyAlignment="1">
      <alignment horizontal="right" vertical="center"/>
    </xf>
    <xf numFmtId="43" fontId="7" fillId="0" borderId="181" xfId="0" applyNumberFormat="1" applyFont="1" applyBorder="1" applyAlignment="1" applyProtection="1">
      <alignment horizontal="right"/>
      <protection hidden="1"/>
    </xf>
    <xf numFmtId="0" fontId="0" fillId="0" borderId="59" xfId="0" applyBorder="1"/>
    <xf numFmtId="0" fontId="0" fillId="0" borderId="129" xfId="0" applyBorder="1"/>
    <xf numFmtId="0" fontId="0" fillId="0" borderId="55" xfId="0" applyBorder="1"/>
    <xf numFmtId="0" fontId="0" fillId="0" borderId="182" xfId="0" applyBorder="1"/>
    <xf numFmtId="43" fontId="3" fillId="2" borderId="23" xfId="0" applyNumberFormat="1" applyFont="1" applyFill="1" applyBorder="1" applyAlignment="1">
      <alignment horizontal="right" vertical="center"/>
    </xf>
    <xf numFmtId="43" fontId="3" fillId="2" borderId="2" xfId="0" applyNumberFormat="1" applyFont="1" applyFill="1" applyBorder="1" applyAlignment="1">
      <alignment horizontal="left" vertical="center"/>
    </xf>
    <xf numFmtId="43" fontId="3" fillId="2" borderId="2" xfId="0" applyNumberFormat="1" applyFont="1" applyFill="1" applyBorder="1"/>
    <xf numFmtId="43" fontId="0" fillId="2" borderId="26" xfId="0" applyNumberFormat="1" applyFill="1" applyBorder="1"/>
    <xf numFmtId="43" fontId="0" fillId="2" borderId="54" xfId="0" applyNumberFormat="1" applyFill="1" applyBorder="1"/>
    <xf numFmtId="43" fontId="3" fillId="2" borderId="27" xfId="0" applyNumberFormat="1" applyFont="1" applyFill="1" applyBorder="1" applyAlignment="1">
      <alignment horizontal="right" vertical="center"/>
    </xf>
    <xf numFmtId="43" fontId="3" fillId="2" borderId="5" xfId="0" applyNumberFormat="1" applyFont="1" applyFill="1" applyBorder="1" applyAlignment="1">
      <alignment horizontal="left" vertical="center"/>
    </xf>
    <xf numFmtId="43" fontId="3" fillId="2" borderId="5" xfId="0" applyNumberFormat="1" applyFont="1" applyFill="1" applyBorder="1"/>
    <xf numFmtId="43" fontId="0" fillId="2" borderId="28" xfId="0" applyNumberFormat="1" applyFill="1" applyBorder="1"/>
    <xf numFmtId="43" fontId="0" fillId="2" borderId="55" xfId="0" applyNumberFormat="1" applyFill="1" applyBorder="1"/>
    <xf numFmtId="43" fontId="3" fillId="2" borderId="51" xfId="0" applyNumberFormat="1" applyFont="1" applyFill="1" applyBorder="1" applyAlignment="1">
      <alignment horizontal="right" vertical="center"/>
    </xf>
    <xf numFmtId="43" fontId="3" fillId="2" borderId="8" xfId="0" applyNumberFormat="1" applyFont="1" applyFill="1" applyBorder="1" applyAlignment="1">
      <alignment horizontal="left" vertical="center"/>
    </xf>
    <xf numFmtId="43" fontId="3" fillId="2" borderId="8" xfId="0" applyNumberFormat="1" applyFont="1" applyFill="1" applyBorder="1"/>
    <xf numFmtId="43" fontId="0" fillId="2" borderId="57" xfId="0" applyNumberFormat="1" applyFill="1" applyBorder="1"/>
    <xf numFmtId="43" fontId="0" fillId="2" borderId="56" xfId="0" applyNumberFormat="1" applyFill="1" applyBorder="1"/>
    <xf numFmtId="43" fontId="7" fillId="2" borderId="48" xfId="0" applyNumberFormat="1" applyFont="1" applyFill="1" applyBorder="1" applyAlignment="1" applyProtection="1">
      <alignment horizontal="right"/>
      <protection hidden="1"/>
    </xf>
    <xf numFmtId="43" fontId="7" fillId="2" borderId="49" xfId="0" applyNumberFormat="1" applyFont="1" applyFill="1" applyBorder="1" applyAlignment="1" applyProtection="1">
      <alignment horizontal="center"/>
      <protection hidden="1"/>
    </xf>
    <xf numFmtId="43" fontId="7" fillId="2" borderId="50" xfId="0" applyNumberFormat="1" applyFont="1" applyFill="1" applyBorder="1" applyAlignment="1" applyProtection="1">
      <alignment horizontal="center"/>
      <protection hidden="1"/>
    </xf>
    <xf numFmtId="43" fontId="7" fillId="2" borderId="44" xfId="0" applyNumberFormat="1" applyFont="1" applyFill="1" applyBorder="1" applyAlignment="1" applyProtection="1">
      <alignment horizontal="center"/>
      <protection hidden="1"/>
    </xf>
    <xf numFmtId="1" fontId="7" fillId="2" borderId="50" xfId="0" applyNumberFormat="1" applyFont="1" applyFill="1" applyBorder="1" applyAlignment="1" applyProtection="1">
      <alignment horizontal="center"/>
      <protection hidden="1"/>
    </xf>
    <xf numFmtId="0" fontId="3" fillId="0" borderId="5" xfId="0" applyFont="1" applyBorder="1" applyAlignment="1">
      <alignment horizontal="right" vertical="center" wrapText="1"/>
    </xf>
    <xf numFmtId="0" fontId="0" fillId="0" borderId="24" xfId="0" applyBorder="1"/>
    <xf numFmtId="0" fontId="0" fillId="0" borderId="16" xfId="0" applyBorder="1"/>
    <xf numFmtId="0" fontId="0" fillId="0" borderId="183" xfId="0" applyBorder="1"/>
    <xf numFmtId="0" fontId="0" fillId="0" borderId="31" xfId="0" applyBorder="1"/>
    <xf numFmtId="0" fontId="0" fillId="0" borderId="51" xfId="0" applyBorder="1"/>
    <xf numFmtId="0" fontId="3" fillId="0" borderId="14" xfId="0" applyFont="1" applyBorder="1" applyProtection="1">
      <protection locked="0"/>
    </xf>
    <xf numFmtId="0" fontId="3" fillId="0" borderId="8" xfId="0" applyFont="1" applyBorder="1" applyProtection="1">
      <protection locked="0"/>
    </xf>
    <xf numFmtId="49" fontId="3" fillId="0" borderId="14" xfId="0" applyNumberFormat="1" applyFont="1" applyBorder="1" applyAlignment="1" applyProtection="1">
      <alignment horizontal="left"/>
      <protection locked="0"/>
    </xf>
    <xf numFmtId="49" fontId="3" fillId="0" borderId="14" xfId="0" applyNumberFormat="1" applyFont="1" applyBorder="1" applyAlignment="1" applyProtection="1">
      <alignment horizontal="right"/>
      <protection locked="0"/>
    </xf>
    <xf numFmtId="0" fontId="0" fillId="0" borderId="32" xfId="0" applyBorder="1" applyAlignment="1">
      <alignment horizontal="center" vertical="center"/>
    </xf>
    <xf numFmtId="4" fontId="21" fillId="0" borderId="184" xfId="0" applyNumberFormat="1" applyFont="1" applyBorder="1" applyAlignment="1">
      <alignment vertical="center" wrapText="1"/>
    </xf>
    <xf numFmtId="43" fontId="3" fillId="0" borderId="28" xfId="0" applyNumberFormat="1" applyFont="1" applyBorder="1" applyAlignment="1">
      <alignment horizontal="right" vertical="center"/>
    </xf>
    <xf numFmtId="43" fontId="3" fillId="0" borderId="16" xfId="0" applyNumberFormat="1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left" vertical="center"/>
    </xf>
    <xf numFmtId="43" fontId="3" fillId="0" borderId="16" xfId="0" applyNumberFormat="1" applyFont="1" applyBorder="1"/>
    <xf numFmtId="43" fontId="3" fillId="0" borderId="28" xfId="0" applyNumberFormat="1" applyFont="1" applyBorder="1"/>
    <xf numFmtId="43" fontId="0" fillId="0" borderId="16" xfId="0" applyNumberFormat="1" applyBorder="1"/>
    <xf numFmtId="1" fontId="6" fillId="0" borderId="13" xfId="0" applyNumberFormat="1" applyFont="1" applyBorder="1" applyAlignment="1" applyProtection="1">
      <alignment horizontal="center"/>
      <protection hidden="1"/>
    </xf>
    <xf numFmtId="1" fontId="6" fillId="0" borderId="106" xfId="0" applyNumberFormat="1" applyFont="1" applyBorder="1" applyAlignment="1" applyProtection="1">
      <alignment horizontal="center"/>
      <protection hidden="1"/>
    </xf>
    <xf numFmtId="49" fontId="4" fillId="0" borderId="0" xfId="0" applyNumberFormat="1" applyFont="1" applyAlignment="1">
      <alignment horizontal="right"/>
    </xf>
    <xf numFmtId="0" fontId="1" fillId="0" borderId="39" xfId="0" applyFont="1" applyBorder="1" applyAlignment="1">
      <alignment horizontal="center" vertical="top" wrapText="1"/>
    </xf>
    <xf numFmtId="0" fontId="1" fillId="0" borderId="42" xfId="0" applyFont="1" applyBorder="1" applyAlignment="1">
      <alignment horizontal="center" vertical="center" wrapText="1"/>
    </xf>
    <xf numFmtId="4" fontId="1" fillId="0" borderId="5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/>
    <xf numFmtId="0" fontId="3" fillId="0" borderId="16" xfId="0" applyFont="1" applyBorder="1"/>
    <xf numFmtId="49" fontId="3" fillId="0" borderId="16" xfId="0" applyNumberFormat="1" applyFont="1" applyBorder="1" applyAlignment="1">
      <alignment horizontal="left"/>
    </xf>
    <xf numFmtId="49" fontId="3" fillId="0" borderId="16" xfId="0" applyNumberFormat="1" applyFont="1" applyBorder="1" applyAlignment="1">
      <alignment horizontal="right"/>
    </xf>
    <xf numFmtId="0" fontId="3" fillId="0" borderId="14" xfId="0" applyFont="1" applyBorder="1"/>
    <xf numFmtId="0" fontId="3" fillId="0" borderId="8" xfId="0" applyFont="1" applyBorder="1"/>
    <xf numFmtId="49" fontId="3" fillId="0" borderId="14" xfId="0" applyNumberFormat="1" applyFont="1" applyBorder="1" applyAlignment="1">
      <alignment horizontal="left"/>
    </xf>
    <xf numFmtId="49" fontId="3" fillId="0" borderId="14" xfId="0" applyNumberFormat="1" applyFont="1" applyBorder="1" applyAlignment="1">
      <alignment horizontal="right"/>
    </xf>
    <xf numFmtId="0" fontId="5" fillId="0" borderId="49" xfId="0" applyFont="1" applyBorder="1"/>
    <xf numFmtId="49" fontId="5" fillId="0" borderId="49" xfId="0" applyNumberFormat="1" applyFont="1" applyBorder="1" applyAlignment="1">
      <alignment horizontal="left"/>
    </xf>
    <xf numFmtId="49" fontId="5" fillId="0" borderId="49" xfId="0" applyNumberFormat="1" applyFont="1" applyBorder="1" applyAlignment="1">
      <alignment horizontal="right"/>
    </xf>
    <xf numFmtId="0" fontId="5" fillId="0" borderId="35" xfId="0" applyFont="1" applyBorder="1" applyProtection="1">
      <protection locked="0"/>
    </xf>
    <xf numFmtId="0" fontId="5" fillId="0" borderId="36" xfId="0" applyFont="1" applyBorder="1" applyProtection="1">
      <protection locked="0"/>
    </xf>
    <xf numFmtId="49" fontId="0" fillId="0" borderId="0" xfId="0" applyNumberFormat="1"/>
    <xf numFmtId="0" fontId="22" fillId="0" borderId="0" xfId="0" applyFont="1" applyAlignment="1">
      <alignment horizontal="right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47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68" fontId="4" fillId="0" borderId="0" xfId="0" applyNumberFormat="1" applyFont="1" applyAlignment="1">
      <alignment horizontal="center"/>
    </xf>
    <xf numFmtId="1" fontId="3" fillId="0" borderId="81" xfId="0" applyNumberFormat="1" applyFont="1" applyBorder="1" applyAlignment="1" applyProtection="1">
      <alignment horizontal="center"/>
      <protection hidden="1"/>
    </xf>
    <xf numFmtId="1" fontId="3" fillId="0" borderId="83" xfId="0" applyNumberFormat="1" applyFont="1" applyBorder="1" applyAlignment="1" applyProtection="1">
      <alignment horizontal="center"/>
      <protection hidden="1"/>
    </xf>
    <xf numFmtId="9" fontId="23" fillId="0" borderId="0" xfId="0" applyNumberFormat="1" applyFont="1"/>
    <xf numFmtId="3" fontId="5" fillId="0" borderId="8" xfId="0" applyNumberFormat="1" applyFont="1" applyBorder="1" applyAlignment="1">
      <alignment horizontal="center" vertical="center" wrapText="1"/>
    </xf>
    <xf numFmtId="0" fontId="25" fillId="0" borderId="0" xfId="2" applyFont="1" applyAlignment="1">
      <alignment wrapText="1"/>
    </xf>
    <xf numFmtId="0" fontId="5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4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2" fillId="0" borderId="151" xfId="0" applyFont="1" applyBorder="1" applyAlignment="1">
      <alignment horizontal="center"/>
    </xf>
    <xf numFmtId="0" fontId="2" fillId="0" borderId="152" xfId="0" applyFont="1" applyBorder="1" applyAlignment="1">
      <alignment horizontal="center"/>
    </xf>
    <xf numFmtId="0" fontId="2" fillId="0" borderId="153" xfId="0" applyFont="1" applyBorder="1" applyAlignment="1">
      <alignment horizontal="center"/>
    </xf>
    <xf numFmtId="41" fontId="2" fillId="0" borderId="173" xfId="0" applyNumberFormat="1" applyFont="1" applyBorder="1" applyAlignment="1">
      <alignment horizontal="center"/>
    </xf>
    <xf numFmtId="41" fontId="2" fillId="0" borderId="174" xfId="0" applyNumberFormat="1" applyFont="1" applyBorder="1" applyAlignment="1">
      <alignment horizontal="center"/>
    </xf>
    <xf numFmtId="41" fontId="2" fillId="0" borderId="175" xfId="0" applyNumberFormat="1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34" xfId="0" applyFont="1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5" fillId="0" borderId="35" xfId="0" applyFont="1" applyBorder="1" applyAlignment="1" applyProtection="1">
      <alignment horizontal="center"/>
      <protection locked="0"/>
    </xf>
    <xf numFmtId="0" fontId="5" fillId="0" borderId="36" xfId="0" applyFont="1" applyBorder="1" applyAlignment="1" applyProtection="1">
      <alignment horizontal="center"/>
      <protection locked="0"/>
    </xf>
    <xf numFmtId="0" fontId="1" fillId="0" borderId="104" xfId="0" applyFont="1" applyBorder="1" applyAlignment="1">
      <alignment horizontal="center" vertical="top" wrapText="1"/>
    </xf>
    <xf numFmtId="0" fontId="1" fillId="0" borderId="102" xfId="0" applyFont="1" applyBorder="1" applyAlignment="1">
      <alignment horizontal="center" vertical="top" wrapText="1"/>
    </xf>
    <xf numFmtId="0" fontId="1" fillId="0" borderId="100" xfId="0" applyFont="1" applyBorder="1" applyAlignment="1">
      <alignment horizontal="center" vertical="top" wrapText="1"/>
    </xf>
    <xf numFmtId="0" fontId="1" fillId="0" borderId="101" xfId="0" applyFont="1" applyBorder="1" applyAlignment="1">
      <alignment horizontal="center" vertical="top" wrapText="1"/>
    </xf>
    <xf numFmtId="0" fontId="5" fillId="0" borderId="97" xfId="0" applyFont="1" applyBorder="1" applyAlignment="1" applyProtection="1">
      <alignment horizontal="center" vertical="top" wrapText="1"/>
      <protection locked="0"/>
    </xf>
    <xf numFmtId="0" fontId="5" fillId="0" borderId="98" xfId="0" applyFont="1" applyBorder="1" applyAlignment="1" applyProtection="1">
      <alignment horizontal="center" vertical="top" wrapText="1"/>
      <protection locked="0"/>
    </xf>
    <xf numFmtId="0" fontId="5" fillId="0" borderId="99" xfId="0" applyFont="1" applyBorder="1" applyAlignment="1" applyProtection="1">
      <alignment horizontal="center" vertical="top" wrapText="1"/>
      <protection locked="0"/>
    </xf>
    <xf numFmtId="0" fontId="5" fillId="0" borderId="100" xfId="0" applyFont="1" applyBorder="1" applyAlignment="1" applyProtection="1">
      <alignment horizontal="center" vertical="top" wrapText="1"/>
      <protection locked="0"/>
    </xf>
    <xf numFmtId="0" fontId="5" fillId="0" borderId="101" xfId="0" applyFont="1" applyBorder="1" applyAlignment="1" applyProtection="1">
      <alignment horizontal="center" vertical="top" wrapText="1"/>
      <protection locked="0"/>
    </xf>
    <xf numFmtId="0" fontId="5" fillId="0" borderId="100" xfId="0" applyFont="1" applyBorder="1" applyAlignment="1" applyProtection="1">
      <alignment horizontal="center" vertical="top" wrapText="1"/>
      <protection hidden="1"/>
    </xf>
    <xf numFmtId="0" fontId="5" fillId="0" borderId="101" xfId="0" applyFont="1" applyBorder="1" applyAlignment="1" applyProtection="1">
      <alignment horizontal="center" vertical="top" wrapText="1"/>
      <protection hidden="1"/>
    </xf>
    <xf numFmtId="0" fontId="1" fillId="0" borderId="103" xfId="0" applyFont="1" applyBorder="1" applyAlignment="1">
      <alignment horizontal="center" vertical="top" wrapText="1"/>
    </xf>
    <xf numFmtId="0" fontId="5" fillId="0" borderId="34" xfId="0" applyFont="1" applyBorder="1" applyAlignment="1" applyProtection="1">
      <alignment horizontal="right"/>
      <protection locked="0"/>
    </xf>
    <xf numFmtId="0" fontId="5" fillId="0" borderId="35" xfId="0" applyFont="1" applyBorder="1" applyAlignment="1" applyProtection="1">
      <alignment horizontal="right"/>
      <protection locked="0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11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38" xfId="0" applyFont="1" applyBorder="1" applyAlignment="1">
      <alignment horizontal="center"/>
    </xf>
    <xf numFmtId="0" fontId="17" fillId="0" borderId="133" xfId="0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3</xdr:col>
      <xdr:colOff>336550</xdr:colOff>
      <xdr:row>10</xdr:row>
      <xdr:rowOff>171450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D64FC109-C63C-0D0C-85C0-BC5F60C9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39800"/>
          <a:ext cx="32067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958850</xdr:colOff>
      <xdr:row>6</xdr:row>
      <xdr:rowOff>95250</xdr:rowOff>
    </xdr:from>
    <xdr:to>
      <xdr:col>10</xdr:col>
      <xdr:colOff>1784350</xdr:colOff>
      <xdr:row>9</xdr:row>
      <xdr:rowOff>139700</xdr:rowOff>
    </xdr:to>
    <xdr:pic>
      <xdr:nvPicPr>
        <xdr:cNvPr id="11" name="Picture 2" descr="C:\Users\ShobatheM\AppData\Local\Microsoft\Windows\Temporary Internet Files\Content.Outlook\UITYSUAD\LandCare_logo_groot.jpg">
          <a:extLst>
            <a:ext uri="{FF2B5EF4-FFF2-40B4-BE49-F238E27FC236}">
              <a16:creationId xmlns:a16="http://schemas.microsoft.com/office/drawing/2014/main" id="{AB499BD0-1572-6D34-F657-1A671C642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0100" y="1219200"/>
          <a:ext cx="825500" cy="59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E:\PAP%20EC%202023-24\SARA%20BAARTMAN\JuniorCare\SRVM%20Annual%20Career%20expo%202022by%20Mpokeli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zoomScale="110" zoomScaleNormal="110" workbookViewId="0">
      <selection activeCell="G8" sqref="G8"/>
    </sheetView>
  </sheetViews>
  <sheetFormatPr defaultRowHeight="14.5" x14ac:dyDescent="0.35"/>
  <cols>
    <col min="1" max="1" width="5.453125" bestFit="1" customWidth="1"/>
    <col min="2" max="2" width="37" customWidth="1"/>
    <col min="3" max="3" width="8.7265625" bestFit="1" customWidth="1"/>
    <col min="4" max="4" width="7" customWidth="1"/>
    <col min="5" max="5" width="9" customWidth="1"/>
    <col min="6" max="6" width="11.453125" customWidth="1"/>
    <col min="7" max="7" width="11.26953125" customWidth="1"/>
    <col min="8" max="8" width="11.26953125" bestFit="1" customWidth="1"/>
    <col min="9" max="9" width="5.7265625" customWidth="1"/>
    <col min="10" max="10" width="9.7265625" style="338" customWidth="1"/>
    <col min="11" max="11" width="9.26953125" style="338" customWidth="1"/>
    <col min="12" max="12" width="8.54296875" style="338" customWidth="1"/>
    <col min="13" max="13" width="8.7265625" style="338" customWidth="1"/>
    <col min="14" max="14" width="8.81640625" style="338"/>
  </cols>
  <sheetData>
    <row r="1" spans="1:15" ht="16" thickBot="1" x14ac:dyDescent="0.4">
      <c r="A1" s="1" t="s">
        <v>160</v>
      </c>
      <c r="B1" s="1"/>
      <c r="C1" s="1"/>
      <c r="D1" s="1"/>
      <c r="E1" s="1"/>
      <c r="F1" s="496" t="s">
        <v>220</v>
      </c>
      <c r="G1" s="497"/>
      <c r="H1" s="498"/>
      <c r="J1" s="499" t="s">
        <v>226</v>
      </c>
      <c r="K1" s="500"/>
      <c r="L1" s="500"/>
      <c r="M1" s="500"/>
      <c r="N1" s="501"/>
    </row>
    <row r="2" spans="1:15" s="71" customFormat="1" ht="15" thickBot="1" x14ac:dyDescent="0.4">
      <c r="A2" s="71" t="s">
        <v>129</v>
      </c>
      <c r="B2" s="71" t="s">
        <v>130</v>
      </c>
      <c r="C2" s="324" t="s">
        <v>131</v>
      </c>
      <c r="D2" s="325" t="s">
        <v>132</v>
      </c>
      <c r="E2" s="330" t="s">
        <v>221</v>
      </c>
      <c r="F2" s="314" t="s">
        <v>157</v>
      </c>
      <c r="G2" s="314" t="s">
        <v>158</v>
      </c>
      <c r="H2" s="315" t="s">
        <v>159</v>
      </c>
      <c r="J2" s="341" t="s">
        <v>225</v>
      </c>
      <c r="K2" s="342" t="s">
        <v>224</v>
      </c>
      <c r="L2" s="342" t="s">
        <v>227</v>
      </c>
      <c r="M2" s="343" t="s">
        <v>223</v>
      </c>
      <c r="N2" s="343" t="s">
        <v>134</v>
      </c>
    </row>
    <row r="3" spans="1:15" ht="29" x14ac:dyDescent="0.35">
      <c r="A3" s="107">
        <v>1</v>
      </c>
      <c r="B3" s="100" t="s">
        <v>234</v>
      </c>
      <c r="C3" s="339">
        <f>ProtectiveClothing!F29</f>
        <v>93</v>
      </c>
      <c r="D3" s="320" t="s">
        <v>180</v>
      </c>
      <c r="E3" s="331">
        <v>1700</v>
      </c>
      <c r="F3" s="326">
        <v>168000</v>
      </c>
      <c r="G3" s="340">
        <f>C3*E3</f>
        <v>158100</v>
      </c>
      <c r="H3" s="165">
        <f>F3-G3</f>
        <v>9900</v>
      </c>
      <c r="J3" s="344">
        <v>117300</v>
      </c>
      <c r="K3" s="345">
        <v>160808</v>
      </c>
      <c r="L3" s="345"/>
      <c r="M3" s="346"/>
      <c r="N3" s="346">
        <f>SUM(J3:M3)</f>
        <v>278108</v>
      </c>
    </row>
    <row r="4" spans="1:15" ht="21.65" customHeight="1" x14ac:dyDescent="0.35">
      <c r="A4" s="108">
        <v>2</v>
      </c>
      <c r="B4" s="101" t="s">
        <v>138</v>
      </c>
      <c r="C4" s="322">
        <f>COUNTA('Schools 2022-23'!J30:J45,'Schools 2022-23'!J50)</f>
        <v>9</v>
      </c>
      <c r="D4" s="321" t="s">
        <v>222</v>
      </c>
      <c r="E4" s="332"/>
      <c r="F4" s="327">
        <v>32500</v>
      </c>
      <c r="G4" s="102"/>
      <c r="H4" s="166">
        <f t="shared" ref="H4:H9" si="0">F4-G4</f>
        <v>32500</v>
      </c>
      <c r="J4" s="344"/>
      <c r="K4" s="345"/>
      <c r="L4" s="345"/>
      <c r="M4" s="346">
        <v>28965.63</v>
      </c>
      <c r="N4" s="346">
        <f t="shared" ref="N4:N9" si="1">SUM(J4:M4)</f>
        <v>28965.63</v>
      </c>
    </row>
    <row r="5" spans="1:15" ht="21.65" customHeight="1" x14ac:dyDescent="0.35">
      <c r="A5" s="108">
        <v>3</v>
      </c>
      <c r="B5" s="101" t="s">
        <v>133</v>
      </c>
      <c r="C5" s="321">
        <f>ProtectiveClothing!F29</f>
        <v>93</v>
      </c>
      <c r="D5" s="321" t="s">
        <v>180</v>
      </c>
      <c r="E5" s="332">
        <f>ProtectiveClothing!F4</f>
        <v>1663.26</v>
      </c>
      <c r="F5" s="327">
        <v>38000</v>
      </c>
      <c r="G5" s="167">
        <f>ProtectiveClothing!L29</f>
        <v>154683.18000000002</v>
      </c>
      <c r="H5" s="166">
        <f t="shared" si="0"/>
        <v>-116683.18000000002</v>
      </c>
      <c r="J5" s="344"/>
      <c r="K5" s="345"/>
      <c r="L5" s="345"/>
      <c r="M5" s="346"/>
      <c r="N5" s="346">
        <f t="shared" si="1"/>
        <v>0</v>
      </c>
    </row>
    <row r="6" spans="1:15" ht="27.65" customHeight="1" x14ac:dyDescent="0.35">
      <c r="A6" s="108">
        <v>4</v>
      </c>
      <c r="B6" s="101" t="s">
        <v>516</v>
      </c>
      <c r="C6" s="321">
        <f>Implements!F27</f>
        <v>91</v>
      </c>
      <c r="D6" s="321" t="s">
        <v>180</v>
      </c>
      <c r="E6" s="332">
        <f>Implements!F4</f>
        <v>321.00374999999997</v>
      </c>
      <c r="F6" s="327">
        <v>51500</v>
      </c>
      <c r="G6" s="102">
        <f>Implements!W27</f>
        <v>146684.85999999996</v>
      </c>
      <c r="H6" s="166">
        <f t="shared" si="0"/>
        <v>-95184.859999999957</v>
      </c>
      <c r="J6" s="344"/>
      <c r="K6" s="345">
        <v>51405</v>
      </c>
      <c r="L6" s="345"/>
      <c r="M6" s="346"/>
      <c r="N6" s="346">
        <f t="shared" si="1"/>
        <v>51405</v>
      </c>
    </row>
    <row r="7" spans="1:15" ht="21.65" customHeight="1" x14ac:dyDescent="0.35">
      <c r="A7" s="108">
        <v>5</v>
      </c>
      <c r="B7" s="101" t="s">
        <v>219</v>
      </c>
      <c r="C7" s="322">
        <f>'Inputs-Seeds'!F29</f>
        <v>132</v>
      </c>
      <c r="D7" s="322" t="s">
        <v>180</v>
      </c>
      <c r="E7" s="333">
        <f>'Inputs-Seeds'!F4</f>
        <v>725.94000000000017</v>
      </c>
      <c r="F7" s="327">
        <v>58921</v>
      </c>
      <c r="G7" s="102">
        <f>'Inputs-Seeds'!S29</f>
        <v>100298.88000000006</v>
      </c>
      <c r="H7" s="166">
        <f t="shared" si="0"/>
        <v>-41377.880000000063</v>
      </c>
      <c r="J7" s="344"/>
      <c r="K7" s="345"/>
      <c r="L7" s="345"/>
      <c r="M7" s="346"/>
      <c r="N7" s="346">
        <f t="shared" si="1"/>
        <v>0</v>
      </c>
    </row>
    <row r="8" spans="1:15" ht="21.65" customHeight="1" x14ac:dyDescent="0.35">
      <c r="A8" s="108">
        <v>6</v>
      </c>
      <c r="B8" s="101" t="s">
        <v>137</v>
      </c>
      <c r="C8" s="322">
        <f>Implements!X27</f>
        <v>24</v>
      </c>
      <c r="D8" s="322" t="s">
        <v>180</v>
      </c>
      <c r="E8" s="333">
        <f>Implements!Y4</f>
        <v>18768.824550000001</v>
      </c>
      <c r="F8" s="327">
        <v>112000</v>
      </c>
      <c r="G8" s="167">
        <f>Implements!Y27</f>
        <v>450451.78919999994</v>
      </c>
      <c r="H8" s="166">
        <f t="shared" si="0"/>
        <v>-338451.78919999994</v>
      </c>
      <c r="J8" s="344"/>
      <c r="K8" s="345"/>
      <c r="L8" s="345"/>
      <c r="M8" s="346"/>
      <c r="N8" s="346">
        <f t="shared" si="1"/>
        <v>0</v>
      </c>
    </row>
    <row r="9" spans="1:15" ht="21.65" customHeight="1" x14ac:dyDescent="0.35">
      <c r="A9" s="310">
        <v>7</v>
      </c>
      <c r="B9" s="103"/>
      <c r="C9" s="323"/>
      <c r="D9" s="323"/>
      <c r="E9" s="334"/>
      <c r="F9" s="328"/>
      <c r="G9" s="104"/>
      <c r="H9" s="311">
        <f t="shared" si="0"/>
        <v>0</v>
      </c>
      <c r="J9" s="344"/>
      <c r="K9" s="345"/>
      <c r="L9" s="345"/>
      <c r="M9" s="346"/>
      <c r="N9" s="346">
        <f t="shared" si="1"/>
        <v>0</v>
      </c>
    </row>
    <row r="10" spans="1:15" ht="21.65" customHeight="1" thickBot="1" x14ac:dyDescent="0.4">
      <c r="A10" s="312" t="s">
        <v>134</v>
      </c>
      <c r="B10" s="313"/>
      <c r="C10" s="313"/>
      <c r="D10" s="313"/>
      <c r="E10" s="335"/>
      <c r="F10" s="329">
        <f>SUM(F3:F9)</f>
        <v>460921</v>
      </c>
      <c r="G10" s="316">
        <f t="shared" ref="G10:H10" si="2">SUM(G3:G9)</f>
        <v>1010218.7092000002</v>
      </c>
      <c r="H10" s="317">
        <f t="shared" si="2"/>
        <v>-549297.70919999992</v>
      </c>
      <c r="J10" s="347">
        <f>SUM(J3:J9)</f>
        <v>117300</v>
      </c>
      <c r="K10" s="348">
        <f t="shared" ref="K10:N10" si="3">SUM(K3:K9)</f>
        <v>212213</v>
      </c>
      <c r="L10" s="348">
        <f t="shared" si="3"/>
        <v>0</v>
      </c>
      <c r="M10" s="350">
        <f t="shared" si="3"/>
        <v>28965.63</v>
      </c>
      <c r="N10" s="351">
        <f t="shared" si="3"/>
        <v>358478.63</v>
      </c>
      <c r="O10" s="349"/>
    </row>
    <row r="12" spans="1:15" x14ac:dyDescent="0.35">
      <c r="E12" s="338"/>
    </row>
    <row r="15" spans="1:15" x14ac:dyDescent="0.35">
      <c r="C15" s="338"/>
    </row>
  </sheetData>
  <mergeCells count="2">
    <mergeCell ref="F1:H1"/>
    <mergeCell ref="J1:N1"/>
  </mergeCells>
  <pageMargins left="0.7" right="0.7" top="0.75" bottom="0.75" header="0.3" footer="0.3"/>
  <ignoredErrors>
    <ignoredError sqref="G6:G7 E6 C6 C5:E5" unlockedFormula="1"/>
    <ignoredError sqref="C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2"/>
  <sheetViews>
    <sheetView tabSelected="1" zoomScale="90" zoomScaleNormal="90" workbookViewId="0">
      <pane xSplit="2" ySplit="3" topLeftCell="C24" activePane="bottomRight" state="frozen"/>
      <selection pane="topRight" activeCell="C1" sqref="C1"/>
      <selection pane="bottomLeft" activeCell="A5" sqref="A5"/>
      <selection pane="bottomRight" activeCell="K32" sqref="K32"/>
    </sheetView>
  </sheetViews>
  <sheetFormatPr defaultRowHeight="14.5" x14ac:dyDescent="0.35"/>
  <cols>
    <col min="1" max="1" width="6.26953125" customWidth="1"/>
    <col min="2" max="2" width="23.81640625" customWidth="1"/>
    <col min="3" max="3" width="17.26953125" customWidth="1"/>
    <col min="4" max="4" width="20.7265625" customWidth="1"/>
    <col min="5" max="5" width="15.7265625" customWidth="1"/>
    <col min="6" max="6" width="11.26953125" style="3" customWidth="1"/>
    <col min="7" max="7" width="10.7265625" customWidth="1"/>
    <col min="8" max="8" width="11.7265625" customWidth="1"/>
    <col min="9" max="9" width="11.81640625" style="479" customWidth="1"/>
    <col min="10" max="10" width="13.81640625" customWidth="1"/>
    <col min="11" max="11" width="25.81640625" customWidth="1"/>
    <col min="12" max="12" width="23.26953125" customWidth="1"/>
    <col min="13" max="13" width="36.81640625" customWidth="1"/>
    <col min="14" max="14" width="24.26953125" customWidth="1"/>
    <col min="15" max="15" width="23.7265625" customWidth="1"/>
    <col min="16" max="16" width="22.453125" customWidth="1"/>
  </cols>
  <sheetData>
    <row r="1" spans="1:11" s="1" customFormat="1" ht="15.5" x14ac:dyDescent="0.35">
      <c r="A1" s="16" t="s">
        <v>69</v>
      </c>
      <c r="B1" s="16"/>
      <c r="C1" s="16"/>
      <c r="D1" s="16"/>
      <c r="E1" s="16"/>
      <c r="F1" s="91"/>
      <c r="G1" s="16"/>
      <c r="H1" s="16"/>
      <c r="I1" s="480"/>
      <c r="J1" s="16"/>
      <c r="K1" s="16"/>
    </row>
    <row r="2" spans="1:11" s="8" customFormat="1" ht="15" customHeight="1" x14ac:dyDescent="0.35"/>
    <row r="3" spans="1:11" s="8" customFormat="1" x14ac:dyDescent="0.35"/>
    <row r="4" spans="1:11" s="8" customFormat="1" x14ac:dyDescent="0.35"/>
    <row r="5" spans="1:11" s="8" customFormat="1" x14ac:dyDescent="0.35"/>
    <row r="6" spans="1:11" s="8" customFormat="1" x14ac:dyDescent="0.35">
      <c r="B6" s="8" t="s">
        <v>525</v>
      </c>
    </row>
    <row r="7" spans="1:11" s="8" customFormat="1" x14ac:dyDescent="0.35"/>
    <row r="8" spans="1:11" s="8" customFormat="1" x14ac:dyDescent="0.35"/>
    <row r="9" spans="1:11" s="8" customFormat="1" x14ac:dyDescent="0.35"/>
    <row r="10" spans="1:11" s="8" customFormat="1" x14ac:dyDescent="0.35"/>
    <row r="11" spans="1:11" s="8" customFormat="1" x14ac:dyDescent="0.35"/>
    <row r="12" spans="1:11" s="8" customFormat="1" x14ac:dyDescent="0.35"/>
    <row r="13" spans="1:11" s="8" customFormat="1" ht="56.5" customHeight="1" x14ac:dyDescent="0.35"/>
    <row r="14" spans="1:11" s="8" customFormat="1" x14ac:dyDescent="0.35"/>
    <row r="15" spans="1:11" s="8" customFormat="1" x14ac:dyDescent="0.35"/>
    <row r="16" spans="1:11" s="8" customFormat="1" x14ac:dyDescent="0.35"/>
    <row r="17" spans="1:16" s="8" customFormat="1" x14ac:dyDescent="0.35"/>
    <row r="18" spans="1:16" s="8" customFormat="1" x14ac:dyDescent="0.35"/>
    <row r="19" spans="1:16" s="8" customFormat="1" x14ac:dyDescent="0.35"/>
    <row r="20" spans="1:16" s="8" customFormat="1" x14ac:dyDescent="0.35"/>
    <row r="21" spans="1:16" s="8" customFormat="1" x14ac:dyDescent="0.35"/>
    <row r="22" spans="1:16" s="8" customFormat="1" x14ac:dyDescent="0.35"/>
    <row r="23" spans="1:16" s="8" customFormat="1" x14ac:dyDescent="0.35"/>
    <row r="24" spans="1:16" s="8" customFormat="1" x14ac:dyDescent="0.35"/>
    <row r="25" spans="1:16" s="8" customFormat="1" x14ac:dyDescent="0.35"/>
    <row r="26" spans="1:16" s="8" customFormat="1" x14ac:dyDescent="0.35"/>
    <row r="27" spans="1:16" s="8" customFormat="1" ht="15" thickBot="1" x14ac:dyDescent="0.4">
      <c r="F27" s="494"/>
      <c r="I27" s="495"/>
    </row>
    <row r="28" spans="1:16" s="8" customFormat="1" x14ac:dyDescent="0.35">
      <c r="A28" s="507" t="s">
        <v>0</v>
      </c>
      <c r="B28" s="509" t="s">
        <v>1</v>
      </c>
      <c r="C28" s="505" t="s">
        <v>70</v>
      </c>
      <c r="D28" s="509" t="s">
        <v>2</v>
      </c>
      <c r="E28" s="505" t="s">
        <v>84</v>
      </c>
      <c r="F28" s="509" t="s">
        <v>3</v>
      </c>
      <c r="G28" s="511" t="s">
        <v>4</v>
      </c>
      <c r="H28" s="502" t="s">
        <v>5</v>
      </c>
      <c r="I28" s="503"/>
      <c r="J28" s="503"/>
      <c r="K28" s="504"/>
      <c r="L28" s="503" t="s">
        <v>9</v>
      </c>
      <c r="M28" s="503"/>
      <c r="N28" s="503"/>
      <c r="O28" s="503"/>
      <c r="P28" s="504"/>
    </row>
    <row r="29" spans="1:16" s="8" customFormat="1" ht="31.5" thickBot="1" x14ac:dyDescent="0.4">
      <c r="A29" s="508"/>
      <c r="B29" s="510"/>
      <c r="C29" s="506"/>
      <c r="D29" s="510"/>
      <c r="E29" s="506"/>
      <c r="F29" s="510"/>
      <c r="G29" s="512"/>
      <c r="H29" s="92" t="s">
        <v>63</v>
      </c>
      <c r="I29" s="484" t="s">
        <v>524</v>
      </c>
      <c r="J29" s="485" t="s">
        <v>65</v>
      </c>
      <c r="K29" s="93" t="s">
        <v>128</v>
      </c>
      <c r="L29" s="486" t="s">
        <v>10</v>
      </c>
      <c r="M29" s="487" t="s">
        <v>6</v>
      </c>
      <c r="N29" s="487" t="s">
        <v>7</v>
      </c>
      <c r="O29" s="487" t="s">
        <v>8</v>
      </c>
      <c r="P29" s="488" t="s">
        <v>68</v>
      </c>
    </row>
    <row r="30" spans="1:16" s="8" customFormat="1" ht="43.5" x14ac:dyDescent="0.35">
      <c r="A30" s="4">
        <v>1</v>
      </c>
      <c r="B30" s="5" t="s">
        <v>49</v>
      </c>
      <c r="C30" s="5" t="s">
        <v>74</v>
      </c>
      <c r="D30" s="5" t="s">
        <v>50</v>
      </c>
      <c r="E30" s="5" t="s">
        <v>76</v>
      </c>
      <c r="F30" s="6">
        <v>20</v>
      </c>
      <c r="G30" s="85" t="s">
        <v>19</v>
      </c>
      <c r="H30" s="87" t="s">
        <v>16</v>
      </c>
      <c r="I30" s="473">
        <f>0.5*10000</f>
        <v>5000</v>
      </c>
      <c r="J30" s="5"/>
      <c r="K30" s="85" t="s">
        <v>42</v>
      </c>
      <c r="L30" s="87" t="s">
        <v>18</v>
      </c>
      <c r="M30" s="5" t="s">
        <v>55</v>
      </c>
      <c r="N30" s="5" t="s">
        <v>39</v>
      </c>
      <c r="O30" s="5" t="s">
        <v>51</v>
      </c>
      <c r="P30" s="7"/>
    </row>
    <row r="31" spans="1:16" s="8" customFormat="1" ht="72.5" x14ac:dyDescent="0.35">
      <c r="A31" s="9">
        <v>2</v>
      </c>
      <c r="B31" s="2" t="s">
        <v>52</v>
      </c>
      <c r="C31" s="2" t="s">
        <v>74</v>
      </c>
      <c r="D31" s="2" t="s">
        <v>53</v>
      </c>
      <c r="E31" s="2" t="s">
        <v>76</v>
      </c>
      <c r="F31" s="10">
        <v>40</v>
      </c>
      <c r="G31" s="86" t="s">
        <v>54</v>
      </c>
      <c r="H31" s="88" t="s">
        <v>16</v>
      </c>
      <c r="I31" s="474">
        <f>10*10</f>
        <v>100</v>
      </c>
      <c r="J31" s="434" t="s">
        <v>523</v>
      </c>
      <c r="K31" s="86" t="s">
        <v>42</v>
      </c>
      <c r="L31" s="88" t="s">
        <v>18</v>
      </c>
      <c r="M31" s="2" t="s">
        <v>58</v>
      </c>
      <c r="N31" s="2" t="s">
        <v>57</v>
      </c>
      <c r="O31" s="2" t="s">
        <v>59</v>
      </c>
      <c r="P31" s="11"/>
    </row>
    <row r="32" spans="1:16" ht="43.5" x14ac:dyDescent="0.35">
      <c r="A32" s="9">
        <v>3</v>
      </c>
      <c r="B32" s="38" t="s">
        <v>106</v>
      </c>
      <c r="C32" s="98" t="s">
        <v>107</v>
      </c>
      <c r="D32" s="38" t="s">
        <v>108</v>
      </c>
      <c r="E32" s="98" t="s">
        <v>76</v>
      </c>
      <c r="F32" s="96">
        <v>10</v>
      </c>
      <c r="G32" s="353" t="s">
        <v>109</v>
      </c>
      <c r="H32" s="106" t="s">
        <v>16</v>
      </c>
      <c r="I32" s="475">
        <v>36</v>
      </c>
      <c r="J32" s="356" t="s">
        <v>136</v>
      </c>
      <c r="K32" s="86" t="s">
        <v>127</v>
      </c>
      <c r="L32" s="88" t="s">
        <v>18</v>
      </c>
      <c r="M32" s="2" t="s">
        <v>110</v>
      </c>
      <c r="N32" s="2" t="s">
        <v>39</v>
      </c>
      <c r="O32" s="2" t="s">
        <v>40</v>
      </c>
      <c r="P32" s="11" t="s">
        <v>111</v>
      </c>
    </row>
    <row r="33" spans="1:16" ht="43.5" x14ac:dyDescent="0.35">
      <c r="A33" s="9">
        <v>4</v>
      </c>
      <c r="B33" s="38" t="s">
        <v>112</v>
      </c>
      <c r="C33" s="98" t="s">
        <v>107</v>
      </c>
      <c r="D33" s="38" t="s">
        <v>113</v>
      </c>
      <c r="E33" s="98" t="s">
        <v>76</v>
      </c>
      <c r="F33" s="96">
        <v>10</v>
      </c>
      <c r="G33" s="105" t="s">
        <v>114</v>
      </c>
      <c r="H33" s="106" t="s">
        <v>16</v>
      </c>
      <c r="I33" s="475">
        <v>920</v>
      </c>
      <c r="J33" s="356" t="s">
        <v>136</v>
      </c>
      <c r="K33" s="86" t="s">
        <v>127</v>
      </c>
      <c r="L33" s="88" t="s">
        <v>18</v>
      </c>
      <c r="M33" s="2" t="s">
        <v>110</v>
      </c>
      <c r="N33" s="2" t="s">
        <v>39</v>
      </c>
      <c r="O33" s="10" t="s">
        <v>115</v>
      </c>
      <c r="P33" s="11" t="s">
        <v>111</v>
      </c>
    </row>
    <row r="34" spans="1:16" ht="43.5" x14ac:dyDescent="0.35">
      <c r="A34" s="9">
        <v>5</v>
      </c>
      <c r="B34" s="38" t="s">
        <v>121</v>
      </c>
      <c r="C34" s="98" t="s">
        <v>107</v>
      </c>
      <c r="D34" s="38" t="s">
        <v>122</v>
      </c>
      <c r="E34" s="98" t="s">
        <v>76</v>
      </c>
      <c r="F34" s="96">
        <v>10</v>
      </c>
      <c r="G34" s="105" t="s">
        <v>109</v>
      </c>
      <c r="H34" s="106" t="s">
        <v>16</v>
      </c>
      <c r="I34" s="475"/>
      <c r="J34" s="356" t="s">
        <v>136</v>
      </c>
      <c r="K34" s="86" t="s">
        <v>127</v>
      </c>
      <c r="L34" s="88" t="s">
        <v>18</v>
      </c>
      <c r="M34" s="2" t="s">
        <v>110</v>
      </c>
      <c r="N34" s="2" t="s">
        <v>39</v>
      </c>
      <c r="O34" s="2" t="s">
        <v>40</v>
      </c>
      <c r="P34" s="11" t="s">
        <v>111</v>
      </c>
    </row>
    <row r="35" spans="1:16" ht="43.5" x14ac:dyDescent="0.35">
      <c r="A35" s="9">
        <v>6</v>
      </c>
      <c r="B35" s="38" t="s">
        <v>123</v>
      </c>
      <c r="C35" s="98" t="s">
        <v>107</v>
      </c>
      <c r="D35" s="38" t="s">
        <v>124</v>
      </c>
      <c r="E35" s="98" t="s">
        <v>76</v>
      </c>
      <c r="F35" s="96">
        <v>10</v>
      </c>
      <c r="G35" s="105" t="s">
        <v>125</v>
      </c>
      <c r="H35" s="106" t="s">
        <v>16</v>
      </c>
      <c r="I35" s="475" t="s">
        <v>522</v>
      </c>
      <c r="J35" s="96" t="s">
        <v>135</v>
      </c>
      <c r="K35" s="86" t="s">
        <v>127</v>
      </c>
      <c r="L35" s="106" t="s">
        <v>18</v>
      </c>
      <c r="M35" s="2" t="s">
        <v>110</v>
      </c>
      <c r="N35" s="2" t="s">
        <v>39</v>
      </c>
      <c r="O35" s="2" t="s">
        <v>126</v>
      </c>
      <c r="P35" s="11" t="s">
        <v>111</v>
      </c>
    </row>
    <row r="36" spans="1:16" ht="43.5" x14ac:dyDescent="0.35">
      <c r="A36" s="9">
        <v>7</v>
      </c>
      <c r="B36" s="38" t="s">
        <v>116</v>
      </c>
      <c r="C36" s="98" t="s">
        <v>107</v>
      </c>
      <c r="D36" s="38" t="s">
        <v>117</v>
      </c>
      <c r="E36" s="98" t="s">
        <v>76</v>
      </c>
      <c r="F36" s="96">
        <v>10</v>
      </c>
      <c r="G36" s="105" t="s">
        <v>109</v>
      </c>
      <c r="H36" s="106" t="s">
        <v>16</v>
      </c>
      <c r="I36" s="475">
        <f>0.4*10000</f>
        <v>4000</v>
      </c>
      <c r="J36" s="356" t="s">
        <v>136</v>
      </c>
      <c r="K36" s="86" t="s">
        <v>127</v>
      </c>
      <c r="L36" s="88" t="s">
        <v>18</v>
      </c>
      <c r="M36" s="2" t="s">
        <v>110</v>
      </c>
      <c r="N36" s="2" t="s">
        <v>39</v>
      </c>
      <c r="O36" s="10" t="s">
        <v>115</v>
      </c>
      <c r="P36" s="11" t="s">
        <v>111</v>
      </c>
    </row>
    <row r="37" spans="1:16" ht="43.5" x14ac:dyDescent="0.35">
      <c r="A37" s="9">
        <v>8</v>
      </c>
      <c r="B37" s="38" t="s">
        <v>118</v>
      </c>
      <c r="C37" s="98" t="s">
        <v>107</v>
      </c>
      <c r="D37" s="38" t="s">
        <v>119</v>
      </c>
      <c r="E37" s="98" t="s">
        <v>76</v>
      </c>
      <c r="F37" s="96">
        <v>10</v>
      </c>
      <c r="G37" s="105" t="s">
        <v>109</v>
      </c>
      <c r="H37" s="106" t="s">
        <v>16</v>
      </c>
      <c r="I37" s="475"/>
      <c r="J37" s="356" t="s">
        <v>136</v>
      </c>
      <c r="K37" s="86" t="s">
        <v>127</v>
      </c>
      <c r="L37" s="88" t="s">
        <v>18</v>
      </c>
      <c r="M37" s="2" t="s">
        <v>110</v>
      </c>
      <c r="N37" s="2" t="s">
        <v>39</v>
      </c>
      <c r="O37" s="2" t="s">
        <v>120</v>
      </c>
      <c r="P37" s="11" t="s">
        <v>111</v>
      </c>
    </row>
    <row r="38" spans="1:16" ht="58" x14ac:dyDescent="0.35">
      <c r="A38" s="9">
        <v>9</v>
      </c>
      <c r="B38" s="2" t="s">
        <v>35</v>
      </c>
      <c r="C38" s="2" t="s">
        <v>72</v>
      </c>
      <c r="D38" s="2" t="s">
        <v>26</v>
      </c>
      <c r="E38" s="2" t="s">
        <v>76</v>
      </c>
      <c r="F38" s="10">
        <v>16</v>
      </c>
      <c r="G38" s="86" t="s">
        <v>36</v>
      </c>
      <c r="H38" s="88" t="s">
        <v>16</v>
      </c>
      <c r="I38" s="474"/>
      <c r="J38" s="434" t="s">
        <v>66</v>
      </c>
      <c r="K38" s="86" t="s">
        <v>67</v>
      </c>
      <c r="L38" s="88" t="s">
        <v>18</v>
      </c>
      <c r="M38" s="2" t="s">
        <v>38</v>
      </c>
      <c r="N38" s="2" t="s">
        <v>39</v>
      </c>
      <c r="O38" s="2" t="s">
        <v>40</v>
      </c>
      <c r="P38" s="11" t="s">
        <v>37</v>
      </c>
    </row>
    <row r="39" spans="1:16" ht="43.5" x14ac:dyDescent="0.35">
      <c r="A39" s="9">
        <v>10</v>
      </c>
      <c r="B39" s="2" t="s">
        <v>78</v>
      </c>
      <c r="C39" s="2" t="s">
        <v>71</v>
      </c>
      <c r="D39" s="2" t="s">
        <v>11</v>
      </c>
      <c r="E39" s="2" t="s">
        <v>76</v>
      </c>
      <c r="F39" s="10">
        <v>57</v>
      </c>
      <c r="G39" s="86" t="s">
        <v>15</v>
      </c>
      <c r="H39" s="88" t="s">
        <v>16</v>
      </c>
      <c r="I39" s="474"/>
      <c r="J39" s="434" t="s">
        <v>64</v>
      </c>
      <c r="K39" s="86" t="s">
        <v>67</v>
      </c>
      <c r="L39" s="88" t="s">
        <v>18</v>
      </c>
      <c r="M39" s="2" t="s">
        <v>61</v>
      </c>
      <c r="N39" s="2" t="s">
        <v>62</v>
      </c>
      <c r="O39" s="2" t="s">
        <v>60</v>
      </c>
      <c r="P39" s="11"/>
    </row>
    <row r="40" spans="1:16" ht="43.5" x14ac:dyDescent="0.35">
      <c r="A40" s="9">
        <v>11</v>
      </c>
      <c r="B40" s="2" t="s">
        <v>83</v>
      </c>
      <c r="C40" s="2" t="s">
        <v>75</v>
      </c>
      <c r="D40" s="2" t="s">
        <v>56</v>
      </c>
      <c r="E40" s="2" t="s">
        <v>77</v>
      </c>
      <c r="F40" s="10">
        <v>20</v>
      </c>
      <c r="G40" s="86" t="s">
        <v>19</v>
      </c>
      <c r="H40" s="88" t="s">
        <v>16</v>
      </c>
      <c r="I40" s="474"/>
      <c r="J40" s="2"/>
      <c r="K40" s="86"/>
      <c r="L40" s="88" t="s">
        <v>18</v>
      </c>
      <c r="M40" s="2" t="s">
        <v>44</v>
      </c>
      <c r="N40" s="2" t="s">
        <v>39</v>
      </c>
      <c r="O40" s="2" t="s">
        <v>48</v>
      </c>
      <c r="P40" s="11" t="s">
        <v>42</v>
      </c>
    </row>
    <row r="41" spans="1:16" ht="43.5" x14ac:dyDescent="0.35">
      <c r="A41" s="9">
        <v>12</v>
      </c>
      <c r="B41" s="2" t="s">
        <v>25</v>
      </c>
      <c r="C41" s="2" t="s">
        <v>72</v>
      </c>
      <c r="D41" s="2" t="s">
        <v>26</v>
      </c>
      <c r="E41" s="2" t="s">
        <v>77</v>
      </c>
      <c r="F41" s="10">
        <v>20</v>
      </c>
      <c r="G41" s="86" t="s">
        <v>19</v>
      </c>
      <c r="H41" s="88" t="s">
        <v>16</v>
      </c>
      <c r="I41" s="474"/>
      <c r="J41" s="2"/>
      <c r="K41" s="86"/>
      <c r="L41" s="88" t="s">
        <v>18</v>
      </c>
      <c r="M41" s="2" t="s">
        <v>21</v>
      </c>
      <c r="N41" s="2" t="s">
        <v>20</v>
      </c>
      <c r="O41" s="2" t="s">
        <v>21</v>
      </c>
      <c r="P41" s="11" t="s">
        <v>17</v>
      </c>
    </row>
    <row r="42" spans="1:16" ht="43.5" x14ac:dyDescent="0.35">
      <c r="A42" s="9">
        <v>13</v>
      </c>
      <c r="B42" s="2" t="s">
        <v>27</v>
      </c>
      <c r="C42" s="2" t="s">
        <v>72</v>
      </c>
      <c r="D42" s="2" t="s">
        <v>26</v>
      </c>
      <c r="E42" s="2" t="s">
        <v>77</v>
      </c>
      <c r="F42" s="10">
        <v>20</v>
      </c>
      <c r="G42" s="86" t="s">
        <v>19</v>
      </c>
      <c r="H42" s="88" t="s">
        <v>16</v>
      </c>
      <c r="I42" s="474"/>
      <c r="J42" s="2"/>
      <c r="K42" s="86"/>
      <c r="L42" s="88" t="s">
        <v>18</v>
      </c>
      <c r="M42" s="2" t="s">
        <v>21</v>
      </c>
      <c r="N42" s="2" t="s">
        <v>39</v>
      </c>
      <c r="O42" s="2" t="s">
        <v>21</v>
      </c>
      <c r="P42" s="11" t="s">
        <v>17</v>
      </c>
    </row>
    <row r="43" spans="1:16" ht="43.5" x14ac:dyDescent="0.35">
      <c r="A43" s="9">
        <v>14</v>
      </c>
      <c r="B43" s="2" t="s">
        <v>41</v>
      </c>
      <c r="C43" s="2" t="s">
        <v>72</v>
      </c>
      <c r="D43" s="2" t="s">
        <v>26</v>
      </c>
      <c r="E43" s="2" t="s">
        <v>77</v>
      </c>
      <c r="F43" s="10">
        <v>15</v>
      </c>
      <c r="G43" s="86" t="s">
        <v>232</v>
      </c>
      <c r="H43" s="88" t="s">
        <v>16</v>
      </c>
      <c r="I43" s="474"/>
      <c r="J43" s="2"/>
      <c r="K43" s="86"/>
      <c r="L43" s="88" t="s">
        <v>18</v>
      </c>
      <c r="M43" s="2" t="s">
        <v>31</v>
      </c>
      <c r="N43" s="2" t="s">
        <v>39</v>
      </c>
      <c r="O43" s="2" t="s">
        <v>40</v>
      </c>
      <c r="P43" s="11" t="s">
        <v>42</v>
      </c>
    </row>
    <row r="44" spans="1:16" ht="58.5" thickBot="1" x14ac:dyDescent="0.4">
      <c r="A44" s="9">
        <v>15</v>
      </c>
      <c r="B44" s="90" t="s">
        <v>43</v>
      </c>
      <c r="C44" s="90" t="s">
        <v>72</v>
      </c>
      <c r="D44" s="90" t="s">
        <v>26</v>
      </c>
      <c r="E44" s="90" t="s">
        <v>77</v>
      </c>
      <c r="F44" s="94">
        <v>50</v>
      </c>
      <c r="G44" s="95" t="s">
        <v>232</v>
      </c>
      <c r="H44" s="97" t="s">
        <v>16</v>
      </c>
      <c r="I44" s="476"/>
      <c r="J44" s="90"/>
      <c r="K44" s="95"/>
      <c r="L44" s="97" t="s">
        <v>18</v>
      </c>
      <c r="M44" s="90" t="s">
        <v>44</v>
      </c>
      <c r="N44" s="90" t="s">
        <v>39</v>
      </c>
      <c r="O44" s="90" t="s">
        <v>45</v>
      </c>
      <c r="P44" s="489" t="s">
        <v>42</v>
      </c>
    </row>
    <row r="45" spans="1:16" ht="43.5" x14ac:dyDescent="0.35">
      <c r="A45" s="9">
        <v>16</v>
      </c>
      <c r="B45" s="89" t="s">
        <v>30</v>
      </c>
      <c r="C45" s="89" t="s">
        <v>72</v>
      </c>
      <c r="D45" s="89" t="s">
        <v>26</v>
      </c>
      <c r="E45" s="89" t="s">
        <v>77</v>
      </c>
      <c r="F45" s="352" t="s">
        <v>82</v>
      </c>
      <c r="G45" s="354"/>
      <c r="H45" s="355" t="s">
        <v>16</v>
      </c>
      <c r="I45" s="477"/>
      <c r="J45" s="89"/>
      <c r="K45" s="99"/>
      <c r="L45" s="490"/>
      <c r="M45" s="89" t="s">
        <v>31</v>
      </c>
      <c r="N45" s="89" t="s">
        <v>39</v>
      </c>
      <c r="O45" s="89" t="s">
        <v>34</v>
      </c>
      <c r="P45" s="99" t="s">
        <v>29</v>
      </c>
    </row>
    <row r="46" spans="1:16" ht="43.5" x14ac:dyDescent="0.35">
      <c r="A46" s="9">
        <v>17</v>
      </c>
      <c r="B46" s="2" t="s">
        <v>28</v>
      </c>
      <c r="C46" s="2" t="s">
        <v>72</v>
      </c>
      <c r="D46" s="2" t="s">
        <v>26</v>
      </c>
      <c r="E46" s="2" t="s">
        <v>77</v>
      </c>
      <c r="F46" s="10">
        <v>10</v>
      </c>
      <c r="G46" s="86" t="s">
        <v>233</v>
      </c>
      <c r="H46" s="88" t="s">
        <v>16</v>
      </c>
      <c r="I46" s="474"/>
      <c r="J46" s="89"/>
      <c r="K46" s="99"/>
      <c r="L46" s="490" t="s">
        <v>18</v>
      </c>
      <c r="M46" s="2" t="s">
        <v>23</v>
      </c>
      <c r="N46" s="2" t="s">
        <v>39</v>
      </c>
      <c r="O46" s="2" t="s">
        <v>32</v>
      </c>
      <c r="P46" s="11" t="s">
        <v>29</v>
      </c>
    </row>
    <row r="47" spans="1:16" ht="43.5" x14ac:dyDescent="0.35">
      <c r="A47" s="9">
        <v>18</v>
      </c>
      <c r="B47" s="2" t="s">
        <v>79</v>
      </c>
      <c r="C47" s="2" t="s">
        <v>71</v>
      </c>
      <c r="D47" s="2" t="s">
        <v>13</v>
      </c>
      <c r="E47" s="2" t="s">
        <v>77</v>
      </c>
      <c r="F47" s="10">
        <v>15</v>
      </c>
      <c r="G47" s="86" t="s">
        <v>19</v>
      </c>
      <c r="H47" s="88" t="s">
        <v>16</v>
      </c>
      <c r="I47" s="474"/>
      <c r="J47" s="89"/>
      <c r="K47" s="99"/>
      <c r="L47" s="490" t="s">
        <v>18</v>
      </c>
      <c r="M47" s="2" t="s">
        <v>21</v>
      </c>
      <c r="N47" s="2" t="s">
        <v>39</v>
      </c>
      <c r="O47" s="2" t="s">
        <v>21</v>
      </c>
      <c r="P47" s="11" t="s">
        <v>17</v>
      </c>
    </row>
    <row r="48" spans="1:16" ht="72.5" x14ac:dyDescent="0.35">
      <c r="A48" s="9">
        <v>19</v>
      </c>
      <c r="B48" s="2" t="s">
        <v>80</v>
      </c>
      <c r="C48" s="2" t="s">
        <v>71</v>
      </c>
      <c r="D48" s="2" t="s">
        <v>12</v>
      </c>
      <c r="E48" s="2" t="s">
        <v>77</v>
      </c>
      <c r="F48" s="10">
        <v>15</v>
      </c>
      <c r="G48" s="86" t="s">
        <v>22</v>
      </c>
      <c r="H48" s="88" t="s">
        <v>16</v>
      </c>
      <c r="I48" s="474"/>
      <c r="J48" s="89"/>
      <c r="K48" s="99" t="s">
        <v>67</v>
      </c>
      <c r="L48" s="490" t="s">
        <v>18</v>
      </c>
      <c r="M48" s="2" t="s">
        <v>23</v>
      </c>
      <c r="N48" s="2" t="s">
        <v>39</v>
      </c>
      <c r="O48" s="2" t="s">
        <v>33</v>
      </c>
      <c r="P48" s="11" t="s">
        <v>67</v>
      </c>
    </row>
    <row r="49" spans="1:16" ht="43.5" x14ac:dyDescent="0.35">
      <c r="A49" s="9">
        <v>20</v>
      </c>
      <c r="B49" s="2" t="s">
        <v>81</v>
      </c>
      <c r="C49" s="2" t="s">
        <v>71</v>
      </c>
      <c r="D49" s="2" t="s">
        <v>14</v>
      </c>
      <c r="E49" s="2" t="s">
        <v>77</v>
      </c>
      <c r="F49" s="10">
        <v>15</v>
      </c>
      <c r="G49" s="86" t="s">
        <v>19</v>
      </c>
      <c r="H49" s="88" t="s">
        <v>16</v>
      </c>
      <c r="I49" s="474"/>
      <c r="J49" s="89"/>
      <c r="K49" s="99"/>
      <c r="L49" s="490" t="s">
        <v>18</v>
      </c>
      <c r="M49" s="2" t="s">
        <v>23</v>
      </c>
      <c r="N49" s="2" t="s">
        <v>39</v>
      </c>
      <c r="O49" s="2" t="s">
        <v>24</v>
      </c>
      <c r="P49" s="11" t="s">
        <v>17</v>
      </c>
    </row>
    <row r="50" spans="1:16" ht="43.5" x14ac:dyDescent="0.35">
      <c r="A50" s="384">
        <v>21</v>
      </c>
      <c r="B50" s="385" t="s">
        <v>46</v>
      </c>
      <c r="C50" s="385" t="s">
        <v>73</v>
      </c>
      <c r="D50" s="385" t="s">
        <v>47</v>
      </c>
      <c r="E50" s="385" t="s">
        <v>77</v>
      </c>
      <c r="F50" s="386">
        <v>20</v>
      </c>
      <c r="G50" s="387" t="s">
        <v>19</v>
      </c>
      <c r="H50" s="388" t="s">
        <v>16</v>
      </c>
      <c r="I50" s="478"/>
      <c r="J50" s="385"/>
      <c r="K50" s="389"/>
      <c r="L50" s="491" t="s">
        <v>18</v>
      </c>
      <c r="M50" s="385" t="s">
        <v>48</v>
      </c>
      <c r="N50" s="385" t="s">
        <v>39</v>
      </c>
      <c r="O50" s="385" t="s">
        <v>48</v>
      </c>
      <c r="P50" s="389" t="s">
        <v>42</v>
      </c>
    </row>
    <row r="51" spans="1:16" ht="44" thickBot="1" x14ac:dyDescent="0.4">
      <c r="A51" s="492">
        <v>22</v>
      </c>
      <c r="B51" s="90" t="s">
        <v>510</v>
      </c>
      <c r="C51" s="90" t="s">
        <v>71</v>
      </c>
      <c r="D51" s="90" t="s">
        <v>511</v>
      </c>
      <c r="E51" s="90" t="s">
        <v>77</v>
      </c>
      <c r="F51" s="94">
        <v>15</v>
      </c>
      <c r="G51" s="95" t="s">
        <v>19</v>
      </c>
      <c r="H51" s="97" t="s">
        <v>16</v>
      </c>
      <c r="I51" s="476"/>
      <c r="J51" s="90"/>
      <c r="K51" s="95" t="s">
        <v>514</v>
      </c>
      <c r="L51" s="97" t="s">
        <v>18</v>
      </c>
      <c r="M51" s="90" t="s">
        <v>512</v>
      </c>
      <c r="N51" s="90" t="s">
        <v>39</v>
      </c>
      <c r="O51" s="90" t="s">
        <v>513</v>
      </c>
      <c r="P51" s="493" t="s">
        <v>17</v>
      </c>
    </row>
    <row r="52" spans="1:16" x14ac:dyDescent="0.35">
      <c r="A52" s="8"/>
      <c r="B52" s="8"/>
      <c r="C52" s="8"/>
      <c r="D52" s="8"/>
      <c r="E52" s="8"/>
      <c r="F52" s="494"/>
      <c r="G52" s="8"/>
      <c r="H52" s="8"/>
      <c r="I52" s="495"/>
      <c r="J52" s="8"/>
      <c r="K52" s="8"/>
      <c r="L52" s="8"/>
      <c r="M52" s="8"/>
      <c r="N52" s="8"/>
      <c r="O52" s="8"/>
      <c r="P52" s="8"/>
    </row>
  </sheetData>
  <sortState xmlns:xlrd2="http://schemas.microsoft.com/office/spreadsheetml/2017/richdata2" ref="A30:P50">
    <sortCondition descending="1" ref="E30:E50"/>
    <sortCondition ref="C30:C50"/>
    <sortCondition ref="D30:D50"/>
    <sortCondition ref="B30:B50"/>
  </sortState>
  <mergeCells count="9">
    <mergeCell ref="H28:K28"/>
    <mergeCell ref="L28:P28"/>
    <mergeCell ref="C28:C29"/>
    <mergeCell ref="E28:E29"/>
    <mergeCell ref="A28:A29"/>
    <mergeCell ref="B28:B29"/>
    <mergeCell ref="D28:D29"/>
    <mergeCell ref="F28:F29"/>
    <mergeCell ref="G28:G29"/>
  </mergeCells>
  <hyperlinks>
    <hyperlink ref="J29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29" fitToHeight="4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4"/>
  <sheetViews>
    <sheetView workbookViewId="0">
      <pane ySplit="3" topLeftCell="A4" activePane="bottomLeft" state="frozen"/>
      <selection pane="bottomLeft" activeCell="G11" sqref="G11"/>
    </sheetView>
  </sheetViews>
  <sheetFormatPr defaultRowHeight="14.5" x14ac:dyDescent="0.35"/>
  <cols>
    <col min="1" max="1" width="4.26953125" customWidth="1"/>
    <col min="2" max="2" width="12" bestFit="1" customWidth="1"/>
    <col min="3" max="3" width="16.26953125" bestFit="1" customWidth="1"/>
    <col min="4" max="4" width="14.7265625" customWidth="1"/>
    <col min="5" max="5" width="10.54296875" bestFit="1" customWidth="1"/>
    <col min="6" max="6" width="9.7265625" customWidth="1"/>
    <col min="7" max="8" width="9.54296875" customWidth="1"/>
    <col min="9" max="9" width="11.26953125" customWidth="1"/>
    <col min="10" max="10" width="12" customWidth="1"/>
    <col min="11" max="11" width="10.26953125" customWidth="1"/>
    <col min="12" max="12" width="10.7265625" bestFit="1" customWidth="1"/>
    <col min="13" max="13" width="26.7265625" bestFit="1" customWidth="1"/>
    <col min="14" max="14" width="10.1796875" bestFit="1" customWidth="1"/>
    <col min="15" max="15" width="15.26953125" bestFit="1" customWidth="1"/>
  </cols>
  <sheetData>
    <row r="1" spans="1:15" ht="16" thickBot="1" x14ac:dyDescent="0.4">
      <c r="A1" s="1" t="s">
        <v>99</v>
      </c>
      <c r="B1" s="12"/>
      <c r="C1" s="12"/>
      <c r="D1" s="13"/>
      <c r="E1" s="14"/>
      <c r="F1" s="14"/>
      <c r="G1" s="14"/>
      <c r="H1" s="14"/>
      <c r="I1" s="15"/>
      <c r="J1" s="15"/>
      <c r="K1" s="16"/>
    </row>
    <row r="2" spans="1:15" ht="16.5" thickTop="1" thickBot="1" x14ac:dyDescent="0.4">
      <c r="A2" s="1"/>
      <c r="B2" s="12"/>
      <c r="C2" s="12"/>
      <c r="D2" s="13"/>
      <c r="E2" s="14"/>
      <c r="F2" s="14"/>
      <c r="G2" s="14"/>
      <c r="H2" s="14"/>
      <c r="I2" s="513" t="s">
        <v>97</v>
      </c>
      <c r="J2" s="514"/>
      <c r="K2" s="514"/>
      <c r="L2" s="515"/>
    </row>
    <row r="3" spans="1:15" ht="30" thickTop="1" thickBot="1" x14ac:dyDescent="0.4">
      <c r="A3" s="17" t="s">
        <v>0</v>
      </c>
      <c r="B3" s="18" t="s">
        <v>85</v>
      </c>
      <c r="C3" s="19" t="s">
        <v>86</v>
      </c>
      <c r="D3" s="20" t="s">
        <v>87</v>
      </c>
      <c r="E3" s="21" t="s">
        <v>88</v>
      </c>
      <c r="F3" s="21" t="s">
        <v>89</v>
      </c>
      <c r="G3" s="21" t="s">
        <v>90</v>
      </c>
      <c r="H3" s="44" t="s">
        <v>98</v>
      </c>
      <c r="I3" s="41" t="s">
        <v>95</v>
      </c>
      <c r="J3" s="41" t="s">
        <v>96</v>
      </c>
      <c r="K3" s="42" t="s">
        <v>93</v>
      </c>
      <c r="L3" s="43" t="s">
        <v>94</v>
      </c>
      <c r="M3" s="17" t="s">
        <v>91</v>
      </c>
      <c r="N3" s="40" t="s">
        <v>92</v>
      </c>
      <c r="O3" s="40" t="s">
        <v>229</v>
      </c>
    </row>
    <row r="4" spans="1:15" x14ac:dyDescent="0.35">
      <c r="A4" s="369">
        <v>1</v>
      </c>
      <c r="B4" s="365" t="s">
        <v>280</v>
      </c>
      <c r="C4" s="360" t="s">
        <v>281</v>
      </c>
      <c r="D4" s="23" t="s">
        <v>282</v>
      </c>
      <c r="E4" s="24">
        <f t="shared" ref="E4:E35" si="0">IF(D4="","",IF(VALUE(LEFT(D4,2))&lt;40,DATE(100+VALUE(LEFT(D4,2)),VALUE(MID(D4,3,2)),VALUE(MID(D4,5,2))),DATE(VALUE(LEFT(D4,2)),VALUE(MID(D4,3,2)),VALUE(MID(D4,5,2)))))</f>
        <v>40397</v>
      </c>
      <c r="F4" s="25" t="str">
        <f t="shared" ref="F4:F35" si="1">IF(D4="","",IF(VALUE(MID(D4,7,1))&gt;4,"M","F"))</f>
        <v>F</v>
      </c>
      <c r="G4" s="370">
        <f t="shared" ref="G4:G35" ca="1" si="2">IF(E4="","",YEAR(NOW())-YEAR(E4))</f>
        <v>13</v>
      </c>
      <c r="H4" s="371">
        <v>6</v>
      </c>
      <c r="I4" s="368">
        <v>34</v>
      </c>
      <c r="J4" s="368">
        <v>3</v>
      </c>
      <c r="K4" s="37" t="s">
        <v>322</v>
      </c>
      <c r="L4" s="372" t="s">
        <v>322</v>
      </c>
      <c r="M4" s="373" t="s">
        <v>27</v>
      </c>
      <c r="N4" s="374" t="s">
        <v>26</v>
      </c>
      <c r="O4" s="374" t="s">
        <v>323</v>
      </c>
    </row>
    <row r="5" spans="1:15" x14ac:dyDescent="0.35">
      <c r="A5" s="30">
        <v>3</v>
      </c>
      <c r="B5" s="26" t="s">
        <v>253</v>
      </c>
      <c r="C5" s="27" t="s">
        <v>254</v>
      </c>
      <c r="D5" s="28" t="s">
        <v>255</v>
      </c>
      <c r="E5" s="24">
        <f t="shared" si="0"/>
        <v>40235</v>
      </c>
      <c r="F5" s="25" t="str">
        <f t="shared" si="1"/>
        <v>F</v>
      </c>
      <c r="G5" s="370">
        <f t="shared" ca="1" si="2"/>
        <v>13</v>
      </c>
      <c r="H5" s="376">
        <v>6</v>
      </c>
      <c r="I5" s="29">
        <v>34</v>
      </c>
      <c r="J5" s="29">
        <v>4</v>
      </c>
      <c r="K5" s="38" t="s">
        <v>322</v>
      </c>
      <c r="L5" s="375" t="s">
        <v>322</v>
      </c>
      <c r="M5" s="373" t="s">
        <v>27</v>
      </c>
      <c r="N5" s="374" t="s">
        <v>26</v>
      </c>
      <c r="O5" s="374" t="s">
        <v>323</v>
      </c>
    </row>
    <row r="6" spans="1:15" x14ac:dyDescent="0.35">
      <c r="A6" s="49">
        <v>4</v>
      </c>
      <c r="B6" s="26" t="s">
        <v>259</v>
      </c>
      <c r="C6" s="27" t="s">
        <v>260</v>
      </c>
      <c r="D6" s="28" t="s">
        <v>261</v>
      </c>
      <c r="E6" s="24">
        <f t="shared" si="0"/>
        <v>42004</v>
      </c>
      <c r="F6" s="25" t="str">
        <f t="shared" si="1"/>
        <v>F</v>
      </c>
      <c r="G6" s="370">
        <f t="shared" ca="1" si="2"/>
        <v>9</v>
      </c>
      <c r="H6" s="376">
        <v>6</v>
      </c>
      <c r="I6" s="29">
        <v>34</v>
      </c>
      <c r="J6" s="29">
        <v>4</v>
      </c>
      <c r="K6" s="38" t="s">
        <v>322</v>
      </c>
      <c r="L6" s="375" t="s">
        <v>322</v>
      </c>
      <c r="M6" s="373" t="s">
        <v>27</v>
      </c>
      <c r="N6" s="374" t="s">
        <v>26</v>
      </c>
      <c r="O6" s="374" t="s">
        <v>323</v>
      </c>
    </row>
    <row r="7" spans="1:15" x14ac:dyDescent="0.35">
      <c r="A7" s="30">
        <v>5</v>
      </c>
      <c r="B7" s="26" t="s">
        <v>319</v>
      </c>
      <c r="C7" s="27" t="s">
        <v>320</v>
      </c>
      <c r="D7" s="28" t="s">
        <v>321</v>
      </c>
      <c r="E7" s="24">
        <f t="shared" si="0"/>
        <v>40267</v>
      </c>
      <c r="F7" s="25" t="str">
        <f t="shared" si="1"/>
        <v>F</v>
      </c>
      <c r="G7" s="370">
        <f t="shared" ca="1" si="2"/>
        <v>13</v>
      </c>
      <c r="H7" s="376">
        <v>6</v>
      </c>
      <c r="I7" s="31">
        <v>32</v>
      </c>
      <c r="J7" s="31">
        <v>3</v>
      </c>
      <c r="K7" s="38" t="s">
        <v>322</v>
      </c>
      <c r="L7" s="375" t="s">
        <v>322</v>
      </c>
      <c r="M7" s="373" t="s">
        <v>27</v>
      </c>
      <c r="N7" s="374" t="s">
        <v>26</v>
      </c>
      <c r="O7" s="374" t="s">
        <v>323</v>
      </c>
    </row>
    <row r="8" spans="1:15" x14ac:dyDescent="0.35">
      <c r="A8" s="49">
        <v>6</v>
      </c>
      <c r="B8" s="26" t="s">
        <v>286</v>
      </c>
      <c r="C8" s="27" t="s">
        <v>287</v>
      </c>
      <c r="D8" s="28" t="s">
        <v>288</v>
      </c>
      <c r="E8" s="24">
        <f t="shared" si="0"/>
        <v>40425</v>
      </c>
      <c r="F8" s="25" t="str">
        <f t="shared" si="1"/>
        <v>F</v>
      </c>
      <c r="G8" s="370">
        <f t="shared" ca="1" si="2"/>
        <v>13</v>
      </c>
      <c r="H8" s="376">
        <v>6</v>
      </c>
      <c r="I8" s="31">
        <v>30</v>
      </c>
      <c r="J8" s="31">
        <v>3</v>
      </c>
      <c r="K8" s="38" t="s">
        <v>322</v>
      </c>
      <c r="L8" s="375" t="s">
        <v>322</v>
      </c>
      <c r="M8" s="373" t="s">
        <v>27</v>
      </c>
      <c r="N8" s="374" t="s">
        <v>26</v>
      </c>
      <c r="O8" s="374" t="s">
        <v>323</v>
      </c>
    </row>
    <row r="9" spans="1:15" x14ac:dyDescent="0.35">
      <c r="A9" s="30">
        <v>7</v>
      </c>
      <c r="B9" s="26" t="s">
        <v>277</v>
      </c>
      <c r="C9" s="27" t="s">
        <v>278</v>
      </c>
      <c r="D9" s="28" t="s">
        <v>279</v>
      </c>
      <c r="E9" s="24">
        <f t="shared" si="0"/>
        <v>40475</v>
      </c>
      <c r="F9" s="25" t="str">
        <f t="shared" si="1"/>
        <v>F</v>
      </c>
      <c r="G9" s="370">
        <f t="shared" ca="1" si="2"/>
        <v>13</v>
      </c>
      <c r="H9" s="376">
        <v>6</v>
      </c>
      <c r="I9" s="31">
        <v>32</v>
      </c>
      <c r="J9" s="31">
        <v>4</v>
      </c>
      <c r="K9" s="38" t="s">
        <v>322</v>
      </c>
      <c r="L9" s="375" t="s">
        <v>322</v>
      </c>
      <c r="M9" s="373" t="s">
        <v>27</v>
      </c>
      <c r="N9" s="374" t="s">
        <v>26</v>
      </c>
      <c r="O9" s="374" t="s">
        <v>323</v>
      </c>
    </row>
    <row r="10" spans="1:15" x14ac:dyDescent="0.35">
      <c r="A10" s="49">
        <v>8</v>
      </c>
      <c r="B10" s="26" t="s">
        <v>295</v>
      </c>
      <c r="C10" s="27" t="s">
        <v>296</v>
      </c>
      <c r="D10" s="28" t="s">
        <v>297</v>
      </c>
      <c r="E10" s="24">
        <f t="shared" si="0"/>
        <v>40426</v>
      </c>
      <c r="F10" s="25" t="str">
        <f t="shared" si="1"/>
        <v>F</v>
      </c>
      <c r="G10" s="370">
        <f t="shared" ca="1" si="2"/>
        <v>13</v>
      </c>
      <c r="H10" s="376">
        <v>6</v>
      </c>
      <c r="I10" s="31">
        <v>34</v>
      </c>
      <c r="J10" s="31">
        <v>2</v>
      </c>
      <c r="K10" s="38" t="s">
        <v>322</v>
      </c>
      <c r="L10" s="375" t="s">
        <v>322</v>
      </c>
      <c r="M10" s="373" t="s">
        <v>27</v>
      </c>
      <c r="N10" s="374" t="s">
        <v>26</v>
      </c>
      <c r="O10" s="374" t="s">
        <v>323</v>
      </c>
    </row>
    <row r="11" spans="1:15" x14ac:dyDescent="0.35">
      <c r="A11" s="30">
        <v>9</v>
      </c>
      <c r="B11" s="26" t="s">
        <v>283</v>
      </c>
      <c r="C11" s="27" t="s">
        <v>284</v>
      </c>
      <c r="D11" s="28" t="s">
        <v>285</v>
      </c>
      <c r="E11" s="24">
        <f t="shared" si="0"/>
        <v>40223</v>
      </c>
      <c r="F11" s="25" t="str">
        <f t="shared" si="1"/>
        <v>F</v>
      </c>
      <c r="G11" s="370">
        <f t="shared" ca="1" si="2"/>
        <v>13</v>
      </c>
      <c r="H11" s="376">
        <v>6</v>
      </c>
      <c r="I11" s="31">
        <v>32</v>
      </c>
      <c r="J11" s="31">
        <v>2</v>
      </c>
      <c r="K11" s="38" t="s">
        <v>322</v>
      </c>
      <c r="L11" s="375" t="s">
        <v>322</v>
      </c>
      <c r="M11" s="373" t="s">
        <v>27</v>
      </c>
      <c r="N11" s="374" t="s">
        <v>26</v>
      </c>
      <c r="O11" s="374" t="s">
        <v>323</v>
      </c>
    </row>
    <row r="12" spans="1:15" x14ac:dyDescent="0.35">
      <c r="A12" s="49">
        <v>10</v>
      </c>
      <c r="B12" s="26" t="s">
        <v>298</v>
      </c>
      <c r="C12" s="27" t="s">
        <v>299</v>
      </c>
      <c r="D12" s="28" t="s">
        <v>300</v>
      </c>
      <c r="E12" s="24">
        <f t="shared" si="0"/>
        <v>39769</v>
      </c>
      <c r="F12" s="25" t="str">
        <f t="shared" si="1"/>
        <v>M</v>
      </c>
      <c r="G12" s="370">
        <f t="shared" ca="1" si="2"/>
        <v>15</v>
      </c>
      <c r="H12" s="376">
        <v>6</v>
      </c>
      <c r="I12" s="29">
        <v>36</v>
      </c>
      <c r="J12" s="31">
        <v>3</v>
      </c>
      <c r="K12" s="38" t="s">
        <v>322</v>
      </c>
      <c r="L12" s="375" t="s">
        <v>322</v>
      </c>
      <c r="M12" s="373" t="s">
        <v>27</v>
      </c>
      <c r="N12" s="374" t="s">
        <v>26</v>
      </c>
      <c r="O12" s="374" t="s">
        <v>323</v>
      </c>
    </row>
    <row r="13" spans="1:15" x14ac:dyDescent="0.35">
      <c r="A13" s="30">
        <v>11</v>
      </c>
      <c r="B13" s="26" t="s">
        <v>271</v>
      </c>
      <c r="C13" s="27" t="s">
        <v>272</v>
      </c>
      <c r="D13" s="28" t="s">
        <v>273</v>
      </c>
      <c r="E13" s="24">
        <f t="shared" si="0"/>
        <v>40350</v>
      </c>
      <c r="F13" s="25" t="str">
        <f t="shared" si="1"/>
        <v>F</v>
      </c>
      <c r="G13" s="370">
        <f t="shared" ca="1" si="2"/>
        <v>13</v>
      </c>
      <c r="H13" s="376">
        <v>6</v>
      </c>
      <c r="I13" s="31">
        <v>28</v>
      </c>
      <c r="J13" s="31">
        <v>12</v>
      </c>
      <c r="K13" s="38" t="s">
        <v>322</v>
      </c>
      <c r="L13" s="375" t="s">
        <v>322</v>
      </c>
      <c r="M13" s="373" t="s">
        <v>27</v>
      </c>
      <c r="N13" s="374" t="s">
        <v>26</v>
      </c>
      <c r="O13" s="374" t="s">
        <v>323</v>
      </c>
    </row>
    <row r="14" spans="1:15" x14ac:dyDescent="0.35">
      <c r="A14" s="49">
        <v>12</v>
      </c>
      <c r="B14" s="26" t="s">
        <v>244</v>
      </c>
      <c r="C14" s="27" t="s">
        <v>245</v>
      </c>
      <c r="D14" s="28" t="s">
        <v>246</v>
      </c>
      <c r="E14" s="24">
        <f t="shared" si="0"/>
        <v>40239</v>
      </c>
      <c r="F14" s="25" t="str">
        <f t="shared" si="1"/>
        <v>F</v>
      </c>
      <c r="G14" s="370">
        <f t="shared" ca="1" si="2"/>
        <v>13</v>
      </c>
      <c r="H14" s="376">
        <v>6</v>
      </c>
      <c r="I14" s="29">
        <v>38</v>
      </c>
      <c r="J14" s="29">
        <v>4</v>
      </c>
      <c r="K14" s="38" t="s">
        <v>322</v>
      </c>
      <c r="L14" s="375" t="s">
        <v>322</v>
      </c>
      <c r="M14" s="373" t="s">
        <v>27</v>
      </c>
      <c r="N14" s="374" t="s">
        <v>26</v>
      </c>
      <c r="O14" s="374" t="s">
        <v>323</v>
      </c>
    </row>
    <row r="15" spans="1:15" x14ac:dyDescent="0.35">
      <c r="A15" s="30">
        <v>13</v>
      </c>
      <c r="B15" s="26" t="s">
        <v>307</v>
      </c>
      <c r="C15" s="27" t="s">
        <v>308</v>
      </c>
      <c r="D15" s="28" t="s">
        <v>309</v>
      </c>
      <c r="E15" s="24">
        <f t="shared" si="0"/>
        <v>40181</v>
      </c>
      <c r="F15" s="25" t="str">
        <f t="shared" si="1"/>
        <v>M</v>
      </c>
      <c r="G15" s="370">
        <f t="shared" ca="1" si="2"/>
        <v>13</v>
      </c>
      <c r="H15" s="376">
        <v>6</v>
      </c>
      <c r="I15" s="31">
        <v>34</v>
      </c>
      <c r="J15" s="31">
        <v>3</v>
      </c>
      <c r="K15" s="38" t="s">
        <v>322</v>
      </c>
      <c r="L15" s="375" t="s">
        <v>322</v>
      </c>
      <c r="M15" s="373" t="s">
        <v>27</v>
      </c>
      <c r="N15" s="374" t="s">
        <v>26</v>
      </c>
      <c r="O15" s="374" t="s">
        <v>323</v>
      </c>
    </row>
    <row r="16" spans="1:15" x14ac:dyDescent="0.35">
      <c r="A16" s="49">
        <v>14</v>
      </c>
      <c r="B16" s="26" t="s">
        <v>247</v>
      </c>
      <c r="C16" s="27" t="s">
        <v>248</v>
      </c>
      <c r="D16" s="28" t="s">
        <v>249</v>
      </c>
      <c r="E16" s="24">
        <f t="shared" si="0"/>
        <v>40239</v>
      </c>
      <c r="F16" s="25" t="str">
        <f t="shared" si="1"/>
        <v>M</v>
      </c>
      <c r="G16" s="370">
        <f t="shared" ca="1" si="2"/>
        <v>13</v>
      </c>
      <c r="H16" s="376">
        <v>6</v>
      </c>
      <c r="I16" s="31">
        <v>30</v>
      </c>
      <c r="J16" s="29">
        <v>3</v>
      </c>
      <c r="K16" s="38" t="s">
        <v>322</v>
      </c>
      <c r="L16" s="375" t="s">
        <v>322</v>
      </c>
      <c r="M16" s="373" t="s">
        <v>27</v>
      </c>
      <c r="N16" s="374" t="s">
        <v>26</v>
      </c>
      <c r="O16" s="374" t="s">
        <v>323</v>
      </c>
    </row>
    <row r="17" spans="1:15" x14ac:dyDescent="0.35">
      <c r="A17" s="30">
        <v>15</v>
      </c>
      <c r="B17" s="26" t="s">
        <v>256</v>
      </c>
      <c r="C17" s="27" t="s">
        <v>257</v>
      </c>
      <c r="D17" s="28" t="s">
        <v>258</v>
      </c>
      <c r="E17" s="24">
        <f t="shared" si="0"/>
        <v>40219</v>
      </c>
      <c r="F17" s="25" t="str">
        <f t="shared" si="1"/>
        <v>F</v>
      </c>
      <c r="G17" s="370">
        <f t="shared" ca="1" si="2"/>
        <v>13</v>
      </c>
      <c r="H17" s="376">
        <v>6</v>
      </c>
      <c r="I17" s="29">
        <v>36</v>
      </c>
      <c r="J17" s="29">
        <v>6</v>
      </c>
      <c r="K17" s="38" t="s">
        <v>322</v>
      </c>
      <c r="L17" s="375" t="s">
        <v>322</v>
      </c>
      <c r="M17" s="373" t="s">
        <v>27</v>
      </c>
      <c r="N17" s="374" t="s">
        <v>26</v>
      </c>
      <c r="O17" s="374" t="s">
        <v>323</v>
      </c>
    </row>
    <row r="18" spans="1:15" x14ac:dyDescent="0.35">
      <c r="A18" s="49">
        <v>16</v>
      </c>
      <c r="B18" s="26" t="s">
        <v>304</v>
      </c>
      <c r="C18" s="27" t="s">
        <v>305</v>
      </c>
      <c r="D18" s="28" t="s">
        <v>306</v>
      </c>
      <c r="E18" s="24">
        <f t="shared" si="0"/>
        <v>40010</v>
      </c>
      <c r="F18" s="25" t="str">
        <f t="shared" si="1"/>
        <v>M</v>
      </c>
      <c r="G18" s="370">
        <f t="shared" ca="1" si="2"/>
        <v>14</v>
      </c>
      <c r="H18" s="376">
        <v>6</v>
      </c>
      <c r="I18" s="31">
        <v>32</v>
      </c>
      <c r="J18" s="31">
        <v>4</v>
      </c>
      <c r="K18" s="38" t="s">
        <v>322</v>
      </c>
      <c r="L18" s="375" t="s">
        <v>322</v>
      </c>
      <c r="M18" s="435" t="s">
        <v>27</v>
      </c>
      <c r="N18" s="374" t="s">
        <v>26</v>
      </c>
      <c r="O18" s="374" t="s">
        <v>323</v>
      </c>
    </row>
    <row r="19" spans="1:15" x14ac:dyDescent="0.35">
      <c r="A19" s="30">
        <v>17</v>
      </c>
      <c r="B19" s="26" t="s">
        <v>241</v>
      </c>
      <c r="C19" s="27" t="s">
        <v>242</v>
      </c>
      <c r="D19" s="28" t="s">
        <v>243</v>
      </c>
      <c r="E19" s="24">
        <f t="shared" si="0"/>
        <v>39706</v>
      </c>
      <c r="F19" s="25" t="str">
        <f t="shared" si="1"/>
        <v>F</v>
      </c>
      <c r="G19" s="370">
        <f t="shared" ca="1" si="2"/>
        <v>15</v>
      </c>
      <c r="H19" s="376">
        <v>6</v>
      </c>
      <c r="I19" s="31">
        <v>34</v>
      </c>
      <c r="J19" s="29">
        <v>5</v>
      </c>
      <c r="K19" s="38" t="s">
        <v>322</v>
      </c>
      <c r="L19" s="375" t="s">
        <v>322</v>
      </c>
      <c r="M19" s="435" t="s">
        <v>27</v>
      </c>
      <c r="N19" s="374" t="s">
        <v>26</v>
      </c>
      <c r="O19" s="374" t="s">
        <v>323</v>
      </c>
    </row>
    <row r="20" spans="1:15" x14ac:dyDescent="0.35">
      <c r="A20" s="49">
        <v>18</v>
      </c>
      <c r="B20" s="26" t="s">
        <v>238</v>
      </c>
      <c r="C20" s="27" t="s">
        <v>239</v>
      </c>
      <c r="D20" s="28" t="s">
        <v>240</v>
      </c>
      <c r="E20" s="24">
        <f t="shared" si="0"/>
        <v>39952</v>
      </c>
      <c r="F20" s="25" t="str">
        <f t="shared" si="1"/>
        <v>M</v>
      </c>
      <c r="G20" s="370">
        <f t="shared" ca="1" si="2"/>
        <v>14</v>
      </c>
      <c r="H20" s="376">
        <v>6</v>
      </c>
      <c r="I20" s="29">
        <v>34</v>
      </c>
      <c r="J20" s="29">
        <v>5</v>
      </c>
      <c r="K20" s="38" t="s">
        <v>322</v>
      </c>
      <c r="L20" s="375" t="s">
        <v>322</v>
      </c>
      <c r="M20" s="435" t="s">
        <v>27</v>
      </c>
      <c r="N20" s="374" t="s">
        <v>26</v>
      </c>
      <c r="O20" s="374" t="s">
        <v>323</v>
      </c>
    </row>
    <row r="21" spans="1:15" x14ac:dyDescent="0.35">
      <c r="A21" s="30">
        <v>19</v>
      </c>
      <c r="B21" s="26" t="s">
        <v>262</v>
      </c>
      <c r="C21" s="27" t="s">
        <v>263</v>
      </c>
      <c r="D21" s="28" t="s">
        <v>264</v>
      </c>
      <c r="E21" s="24">
        <f t="shared" si="0"/>
        <v>40371</v>
      </c>
      <c r="F21" s="25" t="str">
        <f t="shared" si="1"/>
        <v>M</v>
      </c>
      <c r="G21" s="370">
        <f t="shared" ca="1" si="2"/>
        <v>13</v>
      </c>
      <c r="H21" s="376">
        <v>6</v>
      </c>
      <c r="I21" s="29">
        <v>34</v>
      </c>
      <c r="J21" s="29">
        <v>4</v>
      </c>
      <c r="K21" s="38" t="s">
        <v>322</v>
      </c>
      <c r="L21" s="375" t="s">
        <v>322</v>
      </c>
      <c r="M21" s="435" t="s">
        <v>27</v>
      </c>
      <c r="N21" s="374" t="s">
        <v>26</v>
      </c>
      <c r="O21" s="374" t="s">
        <v>323</v>
      </c>
    </row>
    <row r="22" spans="1:15" x14ac:dyDescent="0.35">
      <c r="A22" s="49">
        <v>20</v>
      </c>
      <c r="B22" s="26" t="s">
        <v>250</v>
      </c>
      <c r="C22" s="27" t="s">
        <v>251</v>
      </c>
      <c r="D22" s="28" t="s">
        <v>252</v>
      </c>
      <c r="E22" s="24">
        <f t="shared" si="0"/>
        <v>40109</v>
      </c>
      <c r="F22" s="25" t="str">
        <f t="shared" si="1"/>
        <v>M</v>
      </c>
      <c r="G22" s="370">
        <f t="shared" ca="1" si="2"/>
        <v>14</v>
      </c>
      <c r="H22" s="376">
        <v>6</v>
      </c>
      <c r="I22" s="31">
        <v>36</v>
      </c>
      <c r="J22" s="29">
        <v>6</v>
      </c>
      <c r="K22" s="38" t="s">
        <v>322</v>
      </c>
      <c r="L22" s="375" t="s">
        <v>322</v>
      </c>
      <c r="M22" s="435" t="s">
        <v>27</v>
      </c>
      <c r="N22" s="374" t="s">
        <v>26</v>
      </c>
      <c r="O22" s="374" t="s">
        <v>323</v>
      </c>
    </row>
    <row r="23" spans="1:15" x14ac:dyDescent="0.35">
      <c r="A23" s="30">
        <v>21</v>
      </c>
      <c r="B23" s="26" t="s">
        <v>292</v>
      </c>
      <c r="C23" s="27" t="s">
        <v>293</v>
      </c>
      <c r="D23" s="28" t="s">
        <v>294</v>
      </c>
      <c r="E23" s="24">
        <f t="shared" si="0"/>
        <v>39941</v>
      </c>
      <c r="F23" s="25" t="str">
        <f t="shared" si="1"/>
        <v>M</v>
      </c>
      <c r="G23" s="370">
        <f t="shared" ca="1" si="2"/>
        <v>14</v>
      </c>
      <c r="H23" s="376">
        <v>6</v>
      </c>
      <c r="I23" s="31">
        <v>32</v>
      </c>
      <c r="J23" s="31">
        <v>4</v>
      </c>
      <c r="K23" s="38" t="s">
        <v>322</v>
      </c>
      <c r="L23" s="375" t="s">
        <v>322</v>
      </c>
      <c r="M23" s="435" t="s">
        <v>27</v>
      </c>
      <c r="N23" s="374" t="s">
        <v>26</v>
      </c>
      <c r="O23" s="374" t="s">
        <v>323</v>
      </c>
    </row>
    <row r="24" spans="1:15" x14ac:dyDescent="0.35">
      <c r="A24" s="49">
        <v>22</v>
      </c>
      <c r="B24" s="26" t="s">
        <v>289</v>
      </c>
      <c r="C24" s="27" t="s">
        <v>290</v>
      </c>
      <c r="D24" s="28" t="s">
        <v>291</v>
      </c>
      <c r="E24" s="24">
        <f t="shared" si="0"/>
        <v>40344</v>
      </c>
      <c r="F24" s="25" t="str">
        <f t="shared" si="1"/>
        <v>F</v>
      </c>
      <c r="G24" s="370">
        <f t="shared" ca="1" si="2"/>
        <v>13</v>
      </c>
      <c r="H24" s="376">
        <v>6</v>
      </c>
      <c r="I24" s="29">
        <v>32</v>
      </c>
      <c r="J24" s="31">
        <v>4</v>
      </c>
      <c r="K24" s="38" t="s">
        <v>322</v>
      </c>
      <c r="L24" s="375" t="s">
        <v>322</v>
      </c>
      <c r="M24" s="435" t="s">
        <v>27</v>
      </c>
      <c r="N24" s="374" t="s">
        <v>26</v>
      </c>
      <c r="O24" s="374" t="s">
        <v>323</v>
      </c>
    </row>
    <row r="25" spans="1:15" x14ac:dyDescent="0.35">
      <c r="A25" s="30">
        <v>23</v>
      </c>
      <c r="B25" s="26" t="s">
        <v>313</v>
      </c>
      <c r="C25" s="27" t="s">
        <v>314</v>
      </c>
      <c r="D25" s="28" t="s">
        <v>315</v>
      </c>
      <c r="E25" s="24">
        <f t="shared" si="0"/>
        <v>40589</v>
      </c>
      <c r="F25" s="25" t="str">
        <f t="shared" si="1"/>
        <v>M</v>
      </c>
      <c r="G25" s="370">
        <f t="shared" ca="1" si="2"/>
        <v>12</v>
      </c>
      <c r="H25" s="376">
        <v>6</v>
      </c>
      <c r="I25" s="31">
        <v>32</v>
      </c>
      <c r="J25" s="31">
        <v>2</v>
      </c>
      <c r="K25" s="38" t="s">
        <v>322</v>
      </c>
      <c r="L25" s="375" t="s">
        <v>322</v>
      </c>
      <c r="M25" s="435" t="s">
        <v>27</v>
      </c>
      <c r="N25" s="374" t="s">
        <v>26</v>
      </c>
      <c r="O25" s="374" t="s">
        <v>323</v>
      </c>
    </row>
    <row r="26" spans="1:15" x14ac:dyDescent="0.35">
      <c r="A26" s="49">
        <v>24</v>
      </c>
      <c r="B26" s="26" t="s">
        <v>310</v>
      </c>
      <c r="C26" s="27" t="s">
        <v>311</v>
      </c>
      <c r="D26" s="28" t="s">
        <v>312</v>
      </c>
      <c r="E26" s="24">
        <f t="shared" si="0"/>
        <v>39474</v>
      </c>
      <c r="F26" s="25" t="str">
        <f t="shared" si="1"/>
        <v>M</v>
      </c>
      <c r="G26" s="370">
        <f t="shared" ca="1" si="2"/>
        <v>15</v>
      </c>
      <c r="H26" s="376">
        <v>6</v>
      </c>
      <c r="I26" s="31">
        <v>34</v>
      </c>
      <c r="J26" s="31">
        <v>6</v>
      </c>
      <c r="K26" s="38" t="s">
        <v>322</v>
      </c>
      <c r="L26" s="375" t="s">
        <v>322</v>
      </c>
      <c r="M26" s="435" t="s">
        <v>27</v>
      </c>
      <c r="N26" s="374" t="s">
        <v>26</v>
      </c>
      <c r="O26" s="374" t="s">
        <v>323</v>
      </c>
    </row>
    <row r="27" spans="1:15" x14ac:dyDescent="0.35">
      <c r="A27" s="30">
        <v>25</v>
      </c>
      <c r="B27" s="26" t="s">
        <v>268</v>
      </c>
      <c r="C27" s="27" t="s">
        <v>269</v>
      </c>
      <c r="D27" s="28" t="s">
        <v>270</v>
      </c>
      <c r="E27" s="24">
        <f t="shared" si="0"/>
        <v>40451</v>
      </c>
      <c r="F27" s="25" t="str">
        <f t="shared" si="1"/>
        <v>F</v>
      </c>
      <c r="G27" s="370">
        <f t="shared" ca="1" si="2"/>
        <v>13</v>
      </c>
      <c r="H27" s="376">
        <v>6</v>
      </c>
      <c r="I27" s="29">
        <v>34</v>
      </c>
      <c r="J27" s="29">
        <v>4</v>
      </c>
      <c r="K27" s="38" t="s">
        <v>322</v>
      </c>
      <c r="L27" s="375" t="s">
        <v>322</v>
      </c>
      <c r="M27" s="435" t="s">
        <v>27</v>
      </c>
      <c r="N27" s="374" t="s">
        <v>26</v>
      </c>
      <c r="O27" s="374" t="s">
        <v>323</v>
      </c>
    </row>
    <row r="28" spans="1:15" x14ac:dyDescent="0.35">
      <c r="A28" s="49">
        <v>26</v>
      </c>
      <c r="B28" s="366" t="s">
        <v>235</v>
      </c>
      <c r="C28" s="367" t="s">
        <v>236</v>
      </c>
      <c r="D28" s="28" t="s">
        <v>237</v>
      </c>
      <c r="E28" s="24">
        <f t="shared" si="0"/>
        <v>40368</v>
      </c>
      <c r="F28" s="25" t="str">
        <f t="shared" si="1"/>
        <v>M</v>
      </c>
      <c r="G28" s="370">
        <f t="shared" ca="1" si="2"/>
        <v>13</v>
      </c>
      <c r="H28" s="376">
        <v>6</v>
      </c>
      <c r="I28" s="29">
        <v>32</v>
      </c>
      <c r="J28" s="29">
        <v>4</v>
      </c>
      <c r="K28" s="38" t="s">
        <v>322</v>
      </c>
      <c r="L28" s="375" t="s">
        <v>322</v>
      </c>
      <c r="M28" s="435" t="s">
        <v>27</v>
      </c>
      <c r="N28" s="374" t="s">
        <v>26</v>
      </c>
      <c r="O28" s="374" t="s">
        <v>323</v>
      </c>
    </row>
    <row r="29" spans="1:15" x14ac:dyDescent="0.35">
      <c r="A29" s="30">
        <v>27</v>
      </c>
      <c r="B29" s="26" t="s">
        <v>265</v>
      </c>
      <c r="C29" s="27" t="s">
        <v>266</v>
      </c>
      <c r="D29" s="28" t="s">
        <v>267</v>
      </c>
      <c r="E29" s="24">
        <f t="shared" si="0"/>
        <v>40395</v>
      </c>
      <c r="F29" s="25" t="str">
        <f t="shared" si="1"/>
        <v>M</v>
      </c>
      <c r="G29" s="370">
        <f t="shared" ca="1" si="2"/>
        <v>13</v>
      </c>
      <c r="H29" s="376">
        <v>6</v>
      </c>
      <c r="I29" s="29">
        <v>32</v>
      </c>
      <c r="J29" s="29">
        <v>3</v>
      </c>
      <c r="K29" s="38" t="s">
        <v>322</v>
      </c>
      <c r="L29" s="375" t="s">
        <v>322</v>
      </c>
      <c r="M29" s="435" t="s">
        <v>27</v>
      </c>
      <c r="N29" s="374" t="s">
        <v>26</v>
      </c>
      <c r="O29" s="374" t="s">
        <v>323</v>
      </c>
    </row>
    <row r="30" spans="1:15" x14ac:dyDescent="0.35">
      <c r="A30" s="49">
        <v>28</v>
      </c>
      <c r="B30" s="26" t="s">
        <v>301</v>
      </c>
      <c r="C30" s="27" t="s">
        <v>302</v>
      </c>
      <c r="D30" s="28" t="s">
        <v>303</v>
      </c>
      <c r="E30" s="24">
        <f t="shared" si="0"/>
        <v>40064</v>
      </c>
      <c r="F30" s="25" t="str">
        <f t="shared" si="1"/>
        <v>F</v>
      </c>
      <c r="G30" s="370">
        <f t="shared" ca="1" si="2"/>
        <v>14</v>
      </c>
      <c r="H30" s="376">
        <v>6</v>
      </c>
      <c r="I30" s="31">
        <v>34</v>
      </c>
      <c r="J30" s="31">
        <v>3</v>
      </c>
      <c r="K30" s="38" t="s">
        <v>322</v>
      </c>
      <c r="L30" s="375" t="s">
        <v>322</v>
      </c>
      <c r="M30" s="435" t="s">
        <v>27</v>
      </c>
      <c r="N30" s="374" t="s">
        <v>26</v>
      </c>
      <c r="O30" s="374" t="s">
        <v>323</v>
      </c>
    </row>
    <row r="31" spans="1:15" x14ac:dyDescent="0.35">
      <c r="A31" s="30">
        <v>29</v>
      </c>
      <c r="B31" s="26" t="s">
        <v>316</v>
      </c>
      <c r="C31" s="27" t="s">
        <v>317</v>
      </c>
      <c r="D31" s="28" t="s">
        <v>318</v>
      </c>
      <c r="E31" s="24">
        <f t="shared" si="0"/>
        <v>40040</v>
      </c>
      <c r="F31" s="25" t="str">
        <f t="shared" si="1"/>
        <v>F</v>
      </c>
      <c r="G31" s="370">
        <f t="shared" ca="1" si="2"/>
        <v>14</v>
      </c>
      <c r="H31" s="376">
        <v>6</v>
      </c>
      <c r="I31" s="31">
        <v>32</v>
      </c>
      <c r="J31" s="31">
        <v>3</v>
      </c>
      <c r="K31" s="38" t="s">
        <v>322</v>
      </c>
      <c r="L31" s="375" t="s">
        <v>322</v>
      </c>
      <c r="M31" s="436" t="s">
        <v>27</v>
      </c>
      <c r="N31" s="375" t="s">
        <v>26</v>
      </c>
      <c r="O31" s="375" t="s">
        <v>323</v>
      </c>
    </row>
    <row r="32" spans="1:15" x14ac:dyDescent="0.35">
      <c r="A32" s="49">
        <v>30</v>
      </c>
      <c r="B32" s="26" t="s">
        <v>274</v>
      </c>
      <c r="C32" s="27" t="s">
        <v>275</v>
      </c>
      <c r="D32" s="28" t="s">
        <v>276</v>
      </c>
      <c r="E32" s="24">
        <f t="shared" si="0"/>
        <v>40285</v>
      </c>
      <c r="F32" s="25" t="str">
        <f t="shared" si="1"/>
        <v>F</v>
      </c>
      <c r="G32" s="370">
        <f t="shared" ca="1" si="2"/>
        <v>13</v>
      </c>
      <c r="H32" s="376">
        <v>6</v>
      </c>
      <c r="I32" s="31">
        <v>34</v>
      </c>
      <c r="J32" s="31">
        <v>4</v>
      </c>
      <c r="K32" s="38" t="s">
        <v>322</v>
      </c>
      <c r="L32" s="375" t="s">
        <v>322</v>
      </c>
      <c r="M32" s="436" t="s">
        <v>27</v>
      </c>
      <c r="N32" s="374" t="s">
        <v>26</v>
      </c>
      <c r="O32" s="374" t="s">
        <v>323</v>
      </c>
    </row>
    <row r="33" spans="1:15" x14ac:dyDescent="0.35">
      <c r="A33" s="373">
        <v>2</v>
      </c>
      <c r="B33" s="26" t="s">
        <v>381</v>
      </c>
      <c r="C33" s="27" t="s">
        <v>382</v>
      </c>
      <c r="D33" s="28" t="s">
        <v>383</v>
      </c>
      <c r="E33" s="24">
        <f t="shared" si="0"/>
        <v>40214</v>
      </c>
      <c r="F33" s="25" t="str">
        <f t="shared" si="1"/>
        <v>M</v>
      </c>
      <c r="G33" s="370">
        <f t="shared" ca="1" si="2"/>
        <v>13</v>
      </c>
      <c r="H33" s="376">
        <v>6</v>
      </c>
      <c r="I33" s="31" t="s">
        <v>322</v>
      </c>
      <c r="J33" s="31">
        <v>5</v>
      </c>
      <c r="K33" s="38" t="s">
        <v>508</v>
      </c>
      <c r="L33" s="375" t="s">
        <v>437</v>
      </c>
      <c r="M33" s="436" t="s">
        <v>439</v>
      </c>
      <c r="N33" s="375" t="s">
        <v>50</v>
      </c>
      <c r="O33" s="375" t="s">
        <v>74</v>
      </c>
    </row>
    <row r="34" spans="1:15" x14ac:dyDescent="0.35">
      <c r="A34" s="47">
        <v>31</v>
      </c>
      <c r="B34" s="26" t="s">
        <v>324</v>
      </c>
      <c r="C34" s="27" t="s">
        <v>325</v>
      </c>
      <c r="D34" s="28" t="s">
        <v>326</v>
      </c>
      <c r="E34" s="24">
        <f t="shared" si="0"/>
        <v>40472</v>
      </c>
      <c r="F34" s="25" t="str">
        <f t="shared" si="1"/>
        <v>M</v>
      </c>
      <c r="G34" s="370">
        <f t="shared" ca="1" si="2"/>
        <v>13</v>
      </c>
      <c r="H34" s="376">
        <v>5</v>
      </c>
      <c r="I34" s="31" t="s">
        <v>437</v>
      </c>
      <c r="J34" s="31">
        <v>3</v>
      </c>
      <c r="K34" s="38" t="s">
        <v>508</v>
      </c>
      <c r="L34" s="375" t="s">
        <v>437</v>
      </c>
      <c r="M34" s="435" t="s">
        <v>439</v>
      </c>
      <c r="N34" s="374" t="s">
        <v>50</v>
      </c>
      <c r="O34" s="374" t="s">
        <v>74</v>
      </c>
    </row>
    <row r="35" spans="1:15" x14ac:dyDescent="0.35">
      <c r="A35" s="49">
        <v>32</v>
      </c>
      <c r="B35" s="26" t="s">
        <v>384</v>
      </c>
      <c r="C35" s="27" t="s">
        <v>385</v>
      </c>
      <c r="D35" s="28" t="s">
        <v>386</v>
      </c>
      <c r="E35" s="24">
        <f t="shared" si="0"/>
        <v>40578</v>
      </c>
      <c r="F35" s="25" t="str">
        <f t="shared" si="1"/>
        <v>M</v>
      </c>
      <c r="G35" s="370">
        <f t="shared" ca="1" si="2"/>
        <v>12</v>
      </c>
      <c r="H35" s="376">
        <v>6</v>
      </c>
      <c r="I35" s="31" t="s">
        <v>322</v>
      </c>
      <c r="J35" s="31">
        <v>4</v>
      </c>
      <c r="K35" s="38" t="s">
        <v>508</v>
      </c>
      <c r="L35" s="375" t="s">
        <v>437</v>
      </c>
      <c r="M35" s="436" t="s">
        <v>439</v>
      </c>
      <c r="N35" s="375" t="s">
        <v>50</v>
      </c>
      <c r="O35" s="375" t="s">
        <v>74</v>
      </c>
    </row>
    <row r="36" spans="1:15" x14ac:dyDescent="0.35">
      <c r="A36" s="30">
        <v>33</v>
      </c>
      <c r="B36" s="26" t="s">
        <v>327</v>
      </c>
      <c r="C36" s="27" t="s">
        <v>328</v>
      </c>
      <c r="D36" s="28" t="s">
        <v>329</v>
      </c>
      <c r="E36" s="24">
        <f t="shared" ref="E36:E67" si="3">IF(D36="","",IF(VALUE(LEFT(D36,2))&lt;40,DATE(100+VALUE(LEFT(D36,2)),VALUE(MID(D36,3,2)),VALUE(MID(D36,5,2))),DATE(VALUE(LEFT(D36,2)),VALUE(MID(D36,3,2)),VALUE(MID(D36,5,2)))))</f>
        <v>40643</v>
      </c>
      <c r="F36" s="25" t="str">
        <f t="shared" ref="F36:F67" si="4">IF(D36="","",IF(VALUE(MID(D36,7,1))&gt;4,"M","F"))</f>
        <v>M</v>
      </c>
      <c r="G36" s="370">
        <f t="shared" ref="G36:G67" ca="1" si="5">IF(E36="","",YEAR(NOW())-YEAR(E36))</f>
        <v>12</v>
      </c>
      <c r="H36" s="376">
        <v>5</v>
      </c>
      <c r="I36" s="31" t="s">
        <v>437</v>
      </c>
      <c r="J36" s="31">
        <v>4</v>
      </c>
      <c r="K36" s="38" t="s">
        <v>508</v>
      </c>
      <c r="L36" s="375" t="s">
        <v>437</v>
      </c>
      <c r="M36" s="436" t="s">
        <v>439</v>
      </c>
      <c r="N36" s="375" t="s">
        <v>50</v>
      </c>
      <c r="O36" s="375" t="s">
        <v>74</v>
      </c>
    </row>
    <row r="37" spans="1:15" x14ac:dyDescent="0.35">
      <c r="A37" s="49">
        <v>34</v>
      </c>
      <c r="B37" s="26" t="s">
        <v>387</v>
      </c>
      <c r="C37" s="27" t="s">
        <v>388</v>
      </c>
      <c r="D37" s="28" t="s">
        <v>389</v>
      </c>
      <c r="E37" s="24">
        <f t="shared" si="3"/>
        <v>39763</v>
      </c>
      <c r="F37" s="25" t="str">
        <f t="shared" si="4"/>
        <v>F</v>
      </c>
      <c r="G37" s="370">
        <f t="shared" ca="1" si="5"/>
        <v>15</v>
      </c>
      <c r="H37" s="376">
        <v>6</v>
      </c>
      <c r="I37" s="31" t="s">
        <v>322</v>
      </c>
      <c r="J37" s="31">
        <v>3</v>
      </c>
      <c r="K37" s="38" t="s">
        <v>508</v>
      </c>
      <c r="L37" s="375" t="s">
        <v>437</v>
      </c>
      <c r="M37" s="436" t="s">
        <v>439</v>
      </c>
      <c r="N37" s="375" t="s">
        <v>50</v>
      </c>
      <c r="O37" s="375" t="s">
        <v>74</v>
      </c>
    </row>
    <row r="38" spans="1:15" x14ac:dyDescent="0.35">
      <c r="A38" s="30">
        <v>35</v>
      </c>
      <c r="B38" s="26" t="s">
        <v>390</v>
      </c>
      <c r="C38" s="27" t="s">
        <v>391</v>
      </c>
      <c r="D38" s="28" t="s">
        <v>392</v>
      </c>
      <c r="E38" s="24">
        <f t="shared" si="3"/>
        <v>39991</v>
      </c>
      <c r="F38" s="25" t="str">
        <f t="shared" si="4"/>
        <v>M</v>
      </c>
      <c r="G38" s="370">
        <f t="shared" ca="1" si="5"/>
        <v>14</v>
      </c>
      <c r="H38" s="376">
        <v>6</v>
      </c>
      <c r="I38" s="31" t="s">
        <v>322</v>
      </c>
      <c r="J38" s="31">
        <v>5</v>
      </c>
      <c r="K38" s="38" t="s">
        <v>508</v>
      </c>
      <c r="L38" s="375" t="s">
        <v>437</v>
      </c>
      <c r="M38" s="436" t="s">
        <v>439</v>
      </c>
      <c r="N38" s="375" t="s">
        <v>50</v>
      </c>
      <c r="O38" s="375" t="s">
        <v>74</v>
      </c>
    </row>
    <row r="39" spans="1:15" x14ac:dyDescent="0.35">
      <c r="A39" s="49">
        <v>36</v>
      </c>
      <c r="B39" s="26" t="s">
        <v>330</v>
      </c>
      <c r="C39" s="27" t="s">
        <v>331</v>
      </c>
      <c r="D39" s="28" t="s">
        <v>332</v>
      </c>
      <c r="E39" s="24">
        <f t="shared" si="3"/>
        <v>40166</v>
      </c>
      <c r="F39" s="25" t="str">
        <f t="shared" si="4"/>
        <v>M</v>
      </c>
      <c r="G39" s="370">
        <f t="shared" ca="1" si="5"/>
        <v>14</v>
      </c>
      <c r="H39" s="376">
        <v>5</v>
      </c>
      <c r="I39" s="31" t="s">
        <v>437</v>
      </c>
      <c r="J39" s="31">
        <v>4</v>
      </c>
      <c r="K39" s="38" t="s">
        <v>508</v>
      </c>
      <c r="L39" s="375" t="s">
        <v>437</v>
      </c>
      <c r="M39" s="436" t="s">
        <v>439</v>
      </c>
      <c r="N39" s="375" t="s">
        <v>50</v>
      </c>
      <c r="O39" s="375" t="s">
        <v>74</v>
      </c>
    </row>
    <row r="40" spans="1:15" x14ac:dyDescent="0.35">
      <c r="A40" s="30">
        <v>37</v>
      </c>
      <c r="B40" s="26" t="s">
        <v>333</v>
      </c>
      <c r="C40" s="27" t="s">
        <v>334</v>
      </c>
      <c r="D40" s="28" t="s">
        <v>335</v>
      </c>
      <c r="E40" s="24">
        <f t="shared" si="3"/>
        <v>40643</v>
      </c>
      <c r="F40" s="25" t="str">
        <f t="shared" si="4"/>
        <v>F</v>
      </c>
      <c r="G40" s="370">
        <f t="shared" ca="1" si="5"/>
        <v>12</v>
      </c>
      <c r="H40" s="376">
        <v>5</v>
      </c>
      <c r="I40" s="31" t="s">
        <v>437</v>
      </c>
      <c r="J40" s="31">
        <v>2</v>
      </c>
      <c r="K40" s="38" t="s">
        <v>508</v>
      </c>
      <c r="L40" s="375" t="s">
        <v>437</v>
      </c>
      <c r="M40" s="436" t="s">
        <v>439</v>
      </c>
      <c r="N40" s="375" t="s">
        <v>50</v>
      </c>
      <c r="O40" s="375" t="s">
        <v>74</v>
      </c>
    </row>
    <row r="41" spans="1:15" x14ac:dyDescent="0.35">
      <c r="A41" s="49">
        <v>38</v>
      </c>
      <c r="B41" s="26" t="s">
        <v>333</v>
      </c>
      <c r="C41" s="27" t="s">
        <v>393</v>
      </c>
      <c r="D41" s="28" t="s">
        <v>394</v>
      </c>
      <c r="E41" s="24">
        <f t="shared" si="3"/>
        <v>40338</v>
      </c>
      <c r="F41" s="25" t="str">
        <f t="shared" si="4"/>
        <v>F</v>
      </c>
      <c r="G41" s="370">
        <f t="shared" ca="1" si="5"/>
        <v>13</v>
      </c>
      <c r="H41" s="376">
        <v>6</v>
      </c>
      <c r="I41" s="31" t="s">
        <v>322</v>
      </c>
      <c r="J41" s="31">
        <v>4</v>
      </c>
      <c r="K41" s="38" t="s">
        <v>508</v>
      </c>
      <c r="L41" s="375" t="s">
        <v>437</v>
      </c>
      <c r="M41" s="436" t="s">
        <v>439</v>
      </c>
      <c r="N41" s="375" t="s">
        <v>50</v>
      </c>
      <c r="O41" s="375" t="s">
        <v>74</v>
      </c>
    </row>
    <row r="42" spans="1:15" x14ac:dyDescent="0.35">
      <c r="A42" s="30">
        <v>39</v>
      </c>
      <c r="B42" s="26" t="s">
        <v>336</v>
      </c>
      <c r="C42" s="27" t="s">
        <v>337</v>
      </c>
      <c r="D42" s="28" t="s">
        <v>338</v>
      </c>
      <c r="E42" s="24">
        <f t="shared" si="3"/>
        <v>41054</v>
      </c>
      <c r="F42" s="25" t="str">
        <f t="shared" si="4"/>
        <v>F</v>
      </c>
      <c r="G42" s="370">
        <f t="shared" ca="1" si="5"/>
        <v>11</v>
      </c>
      <c r="H42" s="376">
        <v>5</v>
      </c>
      <c r="I42" s="31" t="s">
        <v>437</v>
      </c>
      <c r="J42" s="31">
        <v>2</v>
      </c>
      <c r="K42" s="38" t="s">
        <v>508</v>
      </c>
      <c r="L42" s="375" t="s">
        <v>437</v>
      </c>
      <c r="M42" s="436" t="s">
        <v>439</v>
      </c>
      <c r="N42" s="375" t="s">
        <v>50</v>
      </c>
      <c r="O42" s="375" t="s">
        <v>74</v>
      </c>
    </row>
    <row r="43" spans="1:15" x14ac:dyDescent="0.35">
      <c r="A43" s="49">
        <v>40</v>
      </c>
      <c r="B43" s="26" t="s">
        <v>339</v>
      </c>
      <c r="C43" s="27" t="s">
        <v>340</v>
      </c>
      <c r="D43" s="28" t="s">
        <v>341</v>
      </c>
      <c r="E43" s="24">
        <f t="shared" si="3"/>
        <v>40475</v>
      </c>
      <c r="F43" s="25" t="str">
        <f t="shared" si="4"/>
        <v>F</v>
      </c>
      <c r="G43" s="370">
        <f t="shared" ca="1" si="5"/>
        <v>13</v>
      </c>
      <c r="H43" s="376">
        <v>5</v>
      </c>
      <c r="I43" s="31" t="s">
        <v>437</v>
      </c>
      <c r="J43" s="31">
        <v>2</v>
      </c>
      <c r="K43" s="38" t="s">
        <v>508</v>
      </c>
      <c r="L43" s="375" t="s">
        <v>437</v>
      </c>
      <c r="M43" s="436" t="s">
        <v>439</v>
      </c>
      <c r="N43" s="375" t="s">
        <v>50</v>
      </c>
      <c r="O43" s="375" t="s">
        <v>74</v>
      </c>
    </row>
    <row r="44" spans="1:15" x14ac:dyDescent="0.35">
      <c r="A44" s="30">
        <v>41</v>
      </c>
      <c r="B44" s="26" t="s">
        <v>342</v>
      </c>
      <c r="C44" s="27" t="s">
        <v>343</v>
      </c>
      <c r="D44" s="28" t="s">
        <v>344</v>
      </c>
      <c r="E44" s="24">
        <f t="shared" si="3"/>
        <v>40466</v>
      </c>
      <c r="F44" s="25" t="str">
        <f t="shared" si="4"/>
        <v>M</v>
      </c>
      <c r="G44" s="370">
        <f t="shared" ca="1" si="5"/>
        <v>13</v>
      </c>
      <c r="H44" s="376">
        <v>5</v>
      </c>
      <c r="I44" s="31" t="s">
        <v>322</v>
      </c>
      <c r="J44" s="31">
        <v>7</v>
      </c>
      <c r="K44" s="38" t="s">
        <v>508</v>
      </c>
      <c r="L44" s="375" t="s">
        <v>437</v>
      </c>
      <c r="M44" s="436" t="s">
        <v>439</v>
      </c>
      <c r="N44" s="375" t="s">
        <v>50</v>
      </c>
      <c r="O44" s="375" t="s">
        <v>74</v>
      </c>
    </row>
    <row r="45" spans="1:15" x14ac:dyDescent="0.35">
      <c r="A45" s="49">
        <v>42</v>
      </c>
      <c r="B45" s="26" t="s">
        <v>395</v>
      </c>
      <c r="C45" s="27" t="s">
        <v>396</v>
      </c>
      <c r="D45" s="28" t="s">
        <v>397</v>
      </c>
      <c r="E45" s="24">
        <f t="shared" si="3"/>
        <v>40225</v>
      </c>
      <c r="F45" s="25" t="str">
        <f t="shared" si="4"/>
        <v>M</v>
      </c>
      <c r="G45" s="370">
        <f t="shared" ca="1" si="5"/>
        <v>13</v>
      </c>
      <c r="H45" s="376">
        <v>6</v>
      </c>
      <c r="I45" s="31" t="s">
        <v>322</v>
      </c>
      <c r="J45" s="31">
        <v>5</v>
      </c>
      <c r="K45" s="38" t="s">
        <v>508</v>
      </c>
      <c r="L45" s="375" t="s">
        <v>437</v>
      </c>
      <c r="M45" s="436" t="s">
        <v>439</v>
      </c>
      <c r="N45" s="375" t="s">
        <v>50</v>
      </c>
      <c r="O45" s="375" t="s">
        <v>74</v>
      </c>
    </row>
    <row r="46" spans="1:15" x14ac:dyDescent="0.35">
      <c r="A46" s="30">
        <v>43</v>
      </c>
      <c r="B46" s="26" t="s">
        <v>398</v>
      </c>
      <c r="C46" s="27" t="s">
        <v>399</v>
      </c>
      <c r="D46" s="28" t="s">
        <v>400</v>
      </c>
      <c r="E46" s="24">
        <f t="shared" si="3"/>
        <v>39877</v>
      </c>
      <c r="F46" s="25" t="str">
        <f t="shared" si="4"/>
        <v>M</v>
      </c>
      <c r="G46" s="370">
        <f t="shared" ca="1" si="5"/>
        <v>14</v>
      </c>
      <c r="H46" s="376">
        <v>6</v>
      </c>
      <c r="I46" s="31" t="s">
        <v>322</v>
      </c>
      <c r="J46" s="31">
        <v>5</v>
      </c>
      <c r="K46" s="38" t="s">
        <v>508</v>
      </c>
      <c r="L46" s="375" t="s">
        <v>437</v>
      </c>
      <c r="M46" s="436" t="s">
        <v>439</v>
      </c>
      <c r="N46" s="375" t="s">
        <v>50</v>
      </c>
      <c r="O46" s="375" t="s">
        <v>74</v>
      </c>
    </row>
    <row r="47" spans="1:15" x14ac:dyDescent="0.35">
      <c r="A47" s="49">
        <v>44</v>
      </c>
      <c r="B47" s="26" t="s">
        <v>345</v>
      </c>
      <c r="C47" s="27" t="s">
        <v>346</v>
      </c>
      <c r="D47" s="28" t="s">
        <v>347</v>
      </c>
      <c r="E47" s="24">
        <f t="shared" si="3"/>
        <v>40848</v>
      </c>
      <c r="F47" s="25" t="str">
        <f t="shared" si="4"/>
        <v>F</v>
      </c>
      <c r="G47" s="370">
        <f t="shared" ca="1" si="5"/>
        <v>12</v>
      </c>
      <c r="H47" s="376">
        <v>5</v>
      </c>
      <c r="I47" s="31" t="s">
        <v>322</v>
      </c>
      <c r="J47" s="31">
        <v>2</v>
      </c>
      <c r="K47" s="38" t="s">
        <v>508</v>
      </c>
      <c r="L47" s="375" t="s">
        <v>437</v>
      </c>
      <c r="M47" s="436" t="s">
        <v>439</v>
      </c>
      <c r="N47" s="375" t="s">
        <v>50</v>
      </c>
      <c r="O47" s="375" t="s">
        <v>74</v>
      </c>
    </row>
    <row r="48" spans="1:15" x14ac:dyDescent="0.35">
      <c r="A48" s="30">
        <v>45</v>
      </c>
      <c r="B48" s="26" t="s">
        <v>401</v>
      </c>
      <c r="C48" s="27" t="s">
        <v>402</v>
      </c>
      <c r="D48" s="28" t="s">
        <v>403</v>
      </c>
      <c r="E48" s="24">
        <f t="shared" si="3"/>
        <v>40142</v>
      </c>
      <c r="F48" s="25" t="str">
        <f t="shared" si="4"/>
        <v>M</v>
      </c>
      <c r="G48" s="370">
        <f t="shared" ca="1" si="5"/>
        <v>14</v>
      </c>
      <c r="H48" s="376">
        <v>6</v>
      </c>
      <c r="I48" s="31" t="s">
        <v>322</v>
      </c>
      <c r="J48" s="31">
        <v>4</v>
      </c>
      <c r="K48" s="38" t="s">
        <v>508</v>
      </c>
      <c r="L48" s="375" t="s">
        <v>437</v>
      </c>
      <c r="M48" s="436" t="s">
        <v>439</v>
      </c>
      <c r="N48" s="375" t="s">
        <v>50</v>
      </c>
      <c r="O48" s="375" t="s">
        <v>74</v>
      </c>
    </row>
    <row r="49" spans="1:15" x14ac:dyDescent="0.35">
      <c r="A49" s="49">
        <v>46</v>
      </c>
      <c r="B49" s="27" t="s">
        <v>348</v>
      </c>
      <c r="C49" s="27" t="s">
        <v>349</v>
      </c>
      <c r="D49" s="358" t="s">
        <v>350</v>
      </c>
      <c r="E49" s="359">
        <f t="shared" si="3"/>
        <v>40737</v>
      </c>
      <c r="F49" s="25" t="str">
        <f t="shared" si="4"/>
        <v>M</v>
      </c>
      <c r="G49" s="370">
        <f t="shared" ca="1" si="5"/>
        <v>12</v>
      </c>
      <c r="H49" s="376">
        <v>5</v>
      </c>
      <c r="I49" s="31" t="s">
        <v>437</v>
      </c>
      <c r="J49" s="31">
        <v>2</v>
      </c>
      <c r="K49" s="38" t="s">
        <v>508</v>
      </c>
      <c r="L49" s="375" t="s">
        <v>437</v>
      </c>
      <c r="M49" s="436" t="s">
        <v>439</v>
      </c>
      <c r="N49" s="375" t="s">
        <v>50</v>
      </c>
      <c r="O49" s="375" t="s">
        <v>74</v>
      </c>
    </row>
    <row r="50" spans="1:15" x14ac:dyDescent="0.35">
      <c r="A50" s="30">
        <v>47</v>
      </c>
      <c r="B50" s="360" t="s">
        <v>351</v>
      </c>
      <c r="C50" s="360" t="s">
        <v>352</v>
      </c>
      <c r="D50" s="361" t="s">
        <v>353</v>
      </c>
      <c r="E50" s="362">
        <f t="shared" si="3"/>
        <v>40575</v>
      </c>
      <c r="F50" s="363" t="str">
        <f t="shared" si="4"/>
        <v>F</v>
      </c>
      <c r="G50" s="377">
        <f t="shared" ca="1" si="5"/>
        <v>12</v>
      </c>
      <c r="H50" s="371">
        <v>5</v>
      </c>
      <c r="I50" s="364" t="s">
        <v>437</v>
      </c>
      <c r="J50" s="364">
        <v>3</v>
      </c>
      <c r="K50" s="38" t="s">
        <v>508</v>
      </c>
      <c r="L50" s="374" t="s">
        <v>437</v>
      </c>
      <c r="M50" s="436" t="s">
        <v>439</v>
      </c>
      <c r="N50" s="375" t="s">
        <v>50</v>
      </c>
      <c r="O50" s="375" t="s">
        <v>74</v>
      </c>
    </row>
    <row r="51" spans="1:15" x14ac:dyDescent="0.35">
      <c r="A51" s="49">
        <v>48</v>
      </c>
      <c r="B51" s="27" t="s">
        <v>354</v>
      </c>
      <c r="C51" s="27" t="s">
        <v>355</v>
      </c>
      <c r="D51" s="358" t="s">
        <v>356</v>
      </c>
      <c r="E51" s="359">
        <f t="shared" si="3"/>
        <v>40849</v>
      </c>
      <c r="F51" s="25" t="str">
        <f t="shared" si="4"/>
        <v>F</v>
      </c>
      <c r="G51" s="370">
        <f t="shared" ca="1" si="5"/>
        <v>12</v>
      </c>
      <c r="H51" s="376">
        <v>5</v>
      </c>
      <c r="I51" s="31" t="s">
        <v>322</v>
      </c>
      <c r="J51" s="31">
        <v>3</v>
      </c>
      <c r="K51" s="38" t="s">
        <v>508</v>
      </c>
      <c r="L51" s="375" t="s">
        <v>437</v>
      </c>
      <c r="M51" s="436" t="s">
        <v>439</v>
      </c>
      <c r="N51" s="375" t="s">
        <v>50</v>
      </c>
      <c r="O51" s="375" t="s">
        <v>74</v>
      </c>
    </row>
    <row r="52" spans="1:15" x14ac:dyDescent="0.35">
      <c r="A52" s="30">
        <v>49</v>
      </c>
      <c r="B52" s="27" t="s">
        <v>404</v>
      </c>
      <c r="C52" s="27" t="s">
        <v>405</v>
      </c>
      <c r="D52" s="358" t="s">
        <v>406</v>
      </c>
      <c r="E52" s="359">
        <f t="shared" si="3"/>
        <v>40489</v>
      </c>
      <c r="F52" s="25" t="str">
        <f t="shared" si="4"/>
        <v>F</v>
      </c>
      <c r="G52" s="370">
        <f t="shared" ca="1" si="5"/>
        <v>13</v>
      </c>
      <c r="H52" s="376">
        <v>6</v>
      </c>
      <c r="I52" s="31" t="s">
        <v>322</v>
      </c>
      <c r="J52" s="31">
        <v>5</v>
      </c>
      <c r="K52" s="38" t="s">
        <v>508</v>
      </c>
      <c r="L52" s="375" t="s">
        <v>437</v>
      </c>
      <c r="M52" s="436" t="s">
        <v>439</v>
      </c>
      <c r="N52" s="375" t="s">
        <v>50</v>
      </c>
      <c r="O52" s="375" t="s">
        <v>74</v>
      </c>
    </row>
    <row r="53" spans="1:15" x14ac:dyDescent="0.35">
      <c r="A53" s="49">
        <v>50</v>
      </c>
      <c r="B53" s="27" t="s">
        <v>357</v>
      </c>
      <c r="C53" s="27" t="s">
        <v>254</v>
      </c>
      <c r="D53" s="358" t="s">
        <v>358</v>
      </c>
      <c r="E53" s="359">
        <f t="shared" si="3"/>
        <v>39977</v>
      </c>
      <c r="F53" s="25" t="str">
        <f t="shared" si="4"/>
        <v>M</v>
      </c>
      <c r="G53" s="370">
        <f t="shared" ca="1" si="5"/>
        <v>14</v>
      </c>
      <c r="H53" s="376">
        <v>5</v>
      </c>
      <c r="I53" s="31" t="s">
        <v>437</v>
      </c>
      <c r="J53" s="31">
        <v>3</v>
      </c>
      <c r="K53" s="38" t="s">
        <v>508</v>
      </c>
      <c r="L53" s="375" t="s">
        <v>437</v>
      </c>
      <c r="M53" s="436" t="s">
        <v>439</v>
      </c>
      <c r="N53" s="375" t="s">
        <v>50</v>
      </c>
      <c r="O53" s="375" t="s">
        <v>74</v>
      </c>
    </row>
    <row r="54" spans="1:15" x14ac:dyDescent="0.35">
      <c r="A54" s="30">
        <v>51</v>
      </c>
      <c r="B54" s="27" t="s">
        <v>407</v>
      </c>
      <c r="C54" s="27" t="s">
        <v>408</v>
      </c>
      <c r="D54" s="358" t="s">
        <v>409</v>
      </c>
      <c r="E54" s="359">
        <f t="shared" si="3"/>
        <v>39867</v>
      </c>
      <c r="F54" s="25" t="str">
        <f t="shared" si="4"/>
        <v>M</v>
      </c>
      <c r="G54" s="370">
        <f t="shared" ca="1" si="5"/>
        <v>14</v>
      </c>
      <c r="H54" s="376">
        <v>6</v>
      </c>
      <c r="I54" s="31" t="s">
        <v>322</v>
      </c>
      <c r="J54" s="31">
        <v>5</v>
      </c>
      <c r="K54" s="38" t="s">
        <v>508</v>
      </c>
      <c r="L54" s="375" t="s">
        <v>437</v>
      </c>
      <c r="M54" s="436" t="s">
        <v>439</v>
      </c>
      <c r="N54" s="375" t="s">
        <v>50</v>
      </c>
      <c r="O54" s="375" t="s">
        <v>74</v>
      </c>
    </row>
    <row r="55" spans="1:15" x14ac:dyDescent="0.35">
      <c r="A55" s="49">
        <v>52</v>
      </c>
      <c r="B55" s="27" t="s">
        <v>410</v>
      </c>
      <c r="C55" s="27" t="s">
        <v>411</v>
      </c>
      <c r="D55" s="358" t="s">
        <v>412</v>
      </c>
      <c r="E55" s="359">
        <f t="shared" si="3"/>
        <v>40378</v>
      </c>
      <c r="F55" s="25" t="str">
        <f t="shared" si="4"/>
        <v>F</v>
      </c>
      <c r="G55" s="370">
        <f t="shared" ca="1" si="5"/>
        <v>13</v>
      </c>
      <c r="H55" s="376">
        <v>6</v>
      </c>
      <c r="I55" s="31" t="s">
        <v>322</v>
      </c>
      <c r="J55" s="31">
        <v>4</v>
      </c>
      <c r="K55" s="38" t="s">
        <v>508</v>
      </c>
      <c r="L55" s="375" t="s">
        <v>437</v>
      </c>
      <c r="M55" s="436" t="s">
        <v>439</v>
      </c>
      <c r="N55" s="375" t="s">
        <v>50</v>
      </c>
      <c r="O55" s="375" t="s">
        <v>74</v>
      </c>
    </row>
    <row r="56" spans="1:15" x14ac:dyDescent="0.35">
      <c r="A56" s="30">
        <v>53</v>
      </c>
      <c r="B56" s="27" t="s">
        <v>413</v>
      </c>
      <c r="C56" s="27" t="s">
        <v>272</v>
      </c>
      <c r="D56" s="358" t="s">
        <v>414</v>
      </c>
      <c r="E56" s="359">
        <f t="shared" si="3"/>
        <v>39715</v>
      </c>
      <c r="F56" s="25" t="str">
        <f t="shared" si="4"/>
        <v>F</v>
      </c>
      <c r="G56" s="370">
        <f t="shared" ca="1" si="5"/>
        <v>15</v>
      </c>
      <c r="H56" s="376">
        <v>6</v>
      </c>
      <c r="I56" s="31" t="s">
        <v>438</v>
      </c>
      <c r="J56" s="31">
        <v>5</v>
      </c>
      <c r="K56" s="38" t="s">
        <v>508</v>
      </c>
      <c r="L56" s="375" t="s">
        <v>437</v>
      </c>
      <c r="M56" s="436" t="s">
        <v>439</v>
      </c>
      <c r="N56" s="375" t="s">
        <v>50</v>
      </c>
      <c r="O56" s="375" t="s">
        <v>74</v>
      </c>
    </row>
    <row r="57" spans="1:15" x14ac:dyDescent="0.35">
      <c r="A57" s="49">
        <v>54</v>
      </c>
      <c r="B57" s="27" t="s">
        <v>415</v>
      </c>
      <c r="C57" s="27" t="s">
        <v>416</v>
      </c>
      <c r="D57" s="358" t="s">
        <v>417</v>
      </c>
      <c r="E57" s="359">
        <f t="shared" si="3"/>
        <v>40059</v>
      </c>
      <c r="F57" s="25" t="str">
        <f t="shared" si="4"/>
        <v>M</v>
      </c>
      <c r="G57" s="370">
        <f t="shared" ca="1" si="5"/>
        <v>14</v>
      </c>
      <c r="H57" s="376">
        <v>6</v>
      </c>
      <c r="I57" s="31" t="s">
        <v>322</v>
      </c>
      <c r="J57" s="31">
        <v>5</v>
      </c>
      <c r="K57" s="38" t="s">
        <v>508</v>
      </c>
      <c r="L57" s="375" t="s">
        <v>437</v>
      </c>
      <c r="M57" s="436" t="s">
        <v>439</v>
      </c>
      <c r="N57" s="375" t="s">
        <v>50</v>
      </c>
      <c r="O57" s="375" t="s">
        <v>74</v>
      </c>
    </row>
    <row r="58" spans="1:15" x14ac:dyDescent="0.35">
      <c r="A58" s="30">
        <v>55</v>
      </c>
      <c r="B58" s="27" t="s">
        <v>359</v>
      </c>
      <c r="C58" s="27" t="s">
        <v>360</v>
      </c>
      <c r="D58" s="358" t="s">
        <v>361</v>
      </c>
      <c r="E58" s="359">
        <f t="shared" si="3"/>
        <v>40606</v>
      </c>
      <c r="F58" s="25" t="str">
        <f t="shared" si="4"/>
        <v>F</v>
      </c>
      <c r="G58" s="370">
        <f t="shared" ca="1" si="5"/>
        <v>12</v>
      </c>
      <c r="H58" s="376">
        <v>5</v>
      </c>
      <c r="I58" s="31" t="s">
        <v>437</v>
      </c>
      <c r="J58" s="31">
        <v>3</v>
      </c>
      <c r="K58" s="38" t="s">
        <v>508</v>
      </c>
      <c r="L58" s="375" t="s">
        <v>437</v>
      </c>
      <c r="M58" s="436" t="s">
        <v>439</v>
      </c>
      <c r="N58" s="375" t="s">
        <v>50</v>
      </c>
      <c r="O58" s="375" t="s">
        <v>74</v>
      </c>
    </row>
    <row r="59" spans="1:15" x14ac:dyDescent="0.35">
      <c r="A59" s="49">
        <v>56</v>
      </c>
      <c r="B59" s="27" t="s">
        <v>418</v>
      </c>
      <c r="C59" s="27" t="s">
        <v>419</v>
      </c>
      <c r="D59" s="358" t="s">
        <v>420</v>
      </c>
      <c r="E59" s="359">
        <f t="shared" si="3"/>
        <v>40398</v>
      </c>
      <c r="F59" s="25" t="str">
        <f t="shared" si="4"/>
        <v>F</v>
      </c>
      <c r="G59" s="370">
        <f t="shared" ca="1" si="5"/>
        <v>13</v>
      </c>
      <c r="H59" s="376">
        <v>6</v>
      </c>
      <c r="I59" s="31" t="s">
        <v>322</v>
      </c>
      <c r="J59" s="31">
        <v>5</v>
      </c>
      <c r="K59" s="38" t="s">
        <v>508</v>
      </c>
      <c r="L59" s="375" t="s">
        <v>437</v>
      </c>
      <c r="M59" s="436" t="s">
        <v>439</v>
      </c>
      <c r="N59" s="375" t="s">
        <v>50</v>
      </c>
      <c r="O59" s="375" t="s">
        <v>74</v>
      </c>
    </row>
    <row r="60" spans="1:15" x14ac:dyDescent="0.35">
      <c r="A60" s="30">
        <v>57</v>
      </c>
      <c r="B60" s="27" t="s">
        <v>421</v>
      </c>
      <c r="C60" s="27" t="s">
        <v>422</v>
      </c>
      <c r="D60" s="358" t="s">
        <v>423</v>
      </c>
      <c r="E60" s="359">
        <f t="shared" si="3"/>
        <v>39686</v>
      </c>
      <c r="F60" s="25" t="str">
        <f t="shared" si="4"/>
        <v>F</v>
      </c>
      <c r="G60" s="370">
        <f t="shared" ca="1" si="5"/>
        <v>15</v>
      </c>
      <c r="H60" s="376">
        <v>6</v>
      </c>
      <c r="I60" s="31" t="s">
        <v>322</v>
      </c>
      <c r="J60" s="31">
        <v>3</v>
      </c>
      <c r="K60" s="38" t="s">
        <v>508</v>
      </c>
      <c r="L60" s="375" t="s">
        <v>437</v>
      </c>
      <c r="M60" s="436" t="s">
        <v>439</v>
      </c>
      <c r="N60" s="375" t="s">
        <v>50</v>
      </c>
      <c r="O60" s="375" t="s">
        <v>74</v>
      </c>
    </row>
    <row r="61" spans="1:15" x14ac:dyDescent="0.35">
      <c r="A61" s="49">
        <v>58</v>
      </c>
      <c r="B61" s="27" t="s">
        <v>362</v>
      </c>
      <c r="C61" s="27" t="s">
        <v>363</v>
      </c>
      <c r="D61" s="358" t="s">
        <v>364</v>
      </c>
      <c r="E61" s="359">
        <f t="shared" si="3"/>
        <v>40785</v>
      </c>
      <c r="F61" s="25" t="str">
        <f t="shared" si="4"/>
        <v>F</v>
      </c>
      <c r="G61" s="370">
        <f t="shared" ca="1" si="5"/>
        <v>12</v>
      </c>
      <c r="H61" s="376">
        <v>5</v>
      </c>
      <c r="I61" s="31" t="s">
        <v>437</v>
      </c>
      <c r="J61" s="31">
        <v>3</v>
      </c>
      <c r="K61" s="38" t="s">
        <v>508</v>
      </c>
      <c r="L61" s="375" t="s">
        <v>437</v>
      </c>
      <c r="M61" s="436" t="s">
        <v>439</v>
      </c>
      <c r="N61" s="375" t="s">
        <v>50</v>
      </c>
      <c r="O61" s="375" t="s">
        <v>74</v>
      </c>
    </row>
    <row r="62" spans="1:15" x14ac:dyDescent="0.35">
      <c r="A62" s="30">
        <v>59</v>
      </c>
      <c r="B62" s="27" t="s">
        <v>424</v>
      </c>
      <c r="C62" s="27" t="s">
        <v>425</v>
      </c>
      <c r="D62" s="358" t="s">
        <v>426</v>
      </c>
      <c r="E62" s="359">
        <f t="shared" si="3"/>
        <v>40566</v>
      </c>
      <c r="F62" s="25" t="str">
        <f t="shared" si="4"/>
        <v>F</v>
      </c>
      <c r="G62" s="370">
        <f t="shared" ca="1" si="5"/>
        <v>12</v>
      </c>
      <c r="H62" s="376">
        <v>6</v>
      </c>
      <c r="I62" s="31" t="s">
        <v>322</v>
      </c>
      <c r="J62" s="31">
        <v>5</v>
      </c>
      <c r="K62" s="38" t="s">
        <v>508</v>
      </c>
      <c r="L62" s="375" t="s">
        <v>437</v>
      </c>
      <c r="M62" s="436" t="s">
        <v>439</v>
      </c>
      <c r="N62" s="375" t="s">
        <v>50</v>
      </c>
      <c r="O62" s="375" t="s">
        <v>74</v>
      </c>
    </row>
    <row r="63" spans="1:15" x14ac:dyDescent="0.35">
      <c r="A63" s="49">
        <v>60</v>
      </c>
      <c r="B63" s="27" t="s">
        <v>365</v>
      </c>
      <c r="C63" s="27" t="s">
        <v>366</v>
      </c>
      <c r="D63" s="358" t="s">
        <v>367</v>
      </c>
      <c r="E63" s="359">
        <f t="shared" si="3"/>
        <v>40656</v>
      </c>
      <c r="F63" s="25" t="str">
        <f t="shared" si="4"/>
        <v>M</v>
      </c>
      <c r="G63" s="370">
        <f t="shared" ca="1" si="5"/>
        <v>12</v>
      </c>
      <c r="H63" s="376">
        <v>5</v>
      </c>
      <c r="I63" s="31" t="s">
        <v>437</v>
      </c>
      <c r="J63" s="31">
        <v>2</v>
      </c>
      <c r="K63" s="38" t="s">
        <v>508</v>
      </c>
      <c r="L63" s="375" t="s">
        <v>437</v>
      </c>
      <c r="M63" s="436" t="s">
        <v>439</v>
      </c>
      <c r="N63" s="375" t="s">
        <v>50</v>
      </c>
      <c r="O63" s="375" t="s">
        <v>74</v>
      </c>
    </row>
    <row r="64" spans="1:15" x14ac:dyDescent="0.35">
      <c r="A64" s="30">
        <v>61</v>
      </c>
      <c r="B64" s="27" t="s">
        <v>368</v>
      </c>
      <c r="C64" s="27" t="s">
        <v>369</v>
      </c>
      <c r="D64" s="358" t="s">
        <v>370</v>
      </c>
      <c r="E64" s="359">
        <f t="shared" si="3"/>
        <v>40919</v>
      </c>
      <c r="F64" s="25" t="str">
        <f t="shared" si="4"/>
        <v>F</v>
      </c>
      <c r="G64" s="370">
        <f t="shared" ca="1" si="5"/>
        <v>11</v>
      </c>
      <c r="H64" s="376">
        <v>5</v>
      </c>
      <c r="I64" s="31" t="s">
        <v>437</v>
      </c>
      <c r="J64" s="31">
        <v>1</v>
      </c>
      <c r="K64" s="38" t="s">
        <v>508</v>
      </c>
      <c r="L64" s="375" t="s">
        <v>437</v>
      </c>
      <c r="M64" s="436" t="s">
        <v>439</v>
      </c>
      <c r="N64" s="375" t="s">
        <v>50</v>
      </c>
      <c r="O64" s="375" t="s">
        <v>74</v>
      </c>
    </row>
    <row r="65" spans="1:15" x14ac:dyDescent="0.35">
      <c r="A65" s="49">
        <v>62</v>
      </c>
      <c r="B65" s="27" t="s">
        <v>427</v>
      </c>
      <c r="C65" s="27" t="s">
        <v>428</v>
      </c>
      <c r="D65" s="358" t="s">
        <v>429</v>
      </c>
      <c r="E65" s="359">
        <f t="shared" si="3"/>
        <v>40406</v>
      </c>
      <c r="F65" s="25" t="str">
        <f t="shared" si="4"/>
        <v>M</v>
      </c>
      <c r="G65" s="370">
        <f t="shared" ca="1" si="5"/>
        <v>13</v>
      </c>
      <c r="H65" s="376">
        <v>6</v>
      </c>
      <c r="I65" s="31" t="s">
        <v>437</v>
      </c>
      <c r="J65" s="31">
        <v>2</v>
      </c>
      <c r="K65" s="38" t="s">
        <v>508</v>
      </c>
      <c r="L65" s="375" t="s">
        <v>437</v>
      </c>
      <c r="M65" s="436" t="s">
        <v>439</v>
      </c>
      <c r="N65" s="375" t="s">
        <v>50</v>
      </c>
      <c r="O65" s="375" t="s">
        <v>74</v>
      </c>
    </row>
    <row r="66" spans="1:15" x14ac:dyDescent="0.35">
      <c r="A66" s="30">
        <v>63</v>
      </c>
      <c r="B66" s="27" t="s">
        <v>430</v>
      </c>
      <c r="C66" s="27" t="s">
        <v>331</v>
      </c>
      <c r="D66" s="358" t="s">
        <v>431</v>
      </c>
      <c r="E66" s="359">
        <f t="shared" si="3"/>
        <v>39374</v>
      </c>
      <c r="F66" s="25" t="str">
        <f t="shared" si="4"/>
        <v>M</v>
      </c>
      <c r="G66" s="370">
        <f t="shared" ca="1" si="5"/>
        <v>16</v>
      </c>
      <c r="H66" s="376">
        <v>6</v>
      </c>
      <c r="I66" s="31" t="s">
        <v>438</v>
      </c>
      <c r="J66" s="31">
        <v>8</v>
      </c>
      <c r="K66" s="38" t="s">
        <v>508</v>
      </c>
      <c r="L66" s="375" t="s">
        <v>437</v>
      </c>
      <c r="M66" s="436" t="s">
        <v>439</v>
      </c>
      <c r="N66" s="375" t="s">
        <v>50</v>
      </c>
      <c r="O66" s="375" t="s">
        <v>74</v>
      </c>
    </row>
    <row r="67" spans="1:15" x14ac:dyDescent="0.35">
      <c r="A67" s="49">
        <v>64</v>
      </c>
      <c r="B67" s="27" t="s">
        <v>371</v>
      </c>
      <c r="C67" s="27" t="s">
        <v>372</v>
      </c>
      <c r="D67" s="358" t="s">
        <v>373</v>
      </c>
      <c r="E67" s="359">
        <f t="shared" si="3"/>
        <v>40843</v>
      </c>
      <c r="F67" s="25" t="str">
        <f t="shared" si="4"/>
        <v>F</v>
      </c>
      <c r="G67" s="370">
        <f t="shared" ca="1" si="5"/>
        <v>12</v>
      </c>
      <c r="H67" s="376">
        <v>5</v>
      </c>
      <c r="I67" s="31" t="s">
        <v>437</v>
      </c>
      <c r="J67" s="31">
        <v>3</v>
      </c>
      <c r="K67" s="38" t="s">
        <v>508</v>
      </c>
      <c r="L67" s="375" t="s">
        <v>437</v>
      </c>
      <c r="M67" s="436" t="s">
        <v>439</v>
      </c>
      <c r="N67" s="375" t="s">
        <v>50</v>
      </c>
      <c r="O67" s="375" t="s">
        <v>74</v>
      </c>
    </row>
    <row r="68" spans="1:15" x14ac:dyDescent="0.35">
      <c r="A68" s="30">
        <v>65</v>
      </c>
      <c r="B68" s="27" t="s">
        <v>432</v>
      </c>
      <c r="C68" s="27" t="s">
        <v>272</v>
      </c>
      <c r="D68" s="358" t="s">
        <v>433</v>
      </c>
      <c r="E68" s="359">
        <f t="shared" ref="E68:E96" si="6">IF(D68="","",IF(VALUE(LEFT(D68,2))&lt;40,DATE(100+VALUE(LEFT(D68,2)),VALUE(MID(D68,3,2)),VALUE(MID(D68,5,2))),DATE(VALUE(LEFT(D68,2)),VALUE(MID(D68,3,2)),VALUE(MID(D68,5,2)))))</f>
        <v>39960</v>
      </c>
      <c r="F68" s="25" t="str">
        <f t="shared" ref="F68:F96" si="7">IF(D68="","",IF(VALUE(MID(D68,7,1))&gt;4,"M","F"))</f>
        <v>M</v>
      </c>
      <c r="G68" s="370">
        <f t="shared" ref="G68:G96" ca="1" si="8">IF(E68="","",YEAR(NOW())-YEAR(E68))</f>
        <v>14</v>
      </c>
      <c r="H68" s="376">
        <v>6</v>
      </c>
      <c r="I68" s="31" t="s">
        <v>438</v>
      </c>
      <c r="J68" s="31">
        <v>6</v>
      </c>
      <c r="K68" s="38" t="s">
        <v>508</v>
      </c>
      <c r="L68" s="375" t="s">
        <v>437</v>
      </c>
      <c r="M68" s="436" t="s">
        <v>439</v>
      </c>
      <c r="N68" s="375" t="s">
        <v>50</v>
      </c>
      <c r="O68" s="375" t="s">
        <v>74</v>
      </c>
    </row>
    <row r="69" spans="1:15" x14ac:dyDescent="0.35">
      <c r="A69" s="49">
        <v>66</v>
      </c>
      <c r="B69" s="27" t="s">
        <v>374</v>
      </c>
      <c r="C69" s="27" t="s">
        <v>375</v>
      </c>
      <c r="D69" s="358" t="s">
        <v>376</v>
      </c>
      <c r="E69" s="359">
        <f t="shared" si="6"/>
        <v>40802</v>
      </c>
      <c r="F69" s="25" t="str">
        <f t="shared" si="7"/>
        <v>F</v>
      </c>
      <c r="G69" s="370">
        <f t="shared" ca="1" si="8"/>
        <v>12</v>
      </c>
      <c r="H69" s="376">
        <v>5</v>
      </c>
      <c r="I69" s="31" t="s">
        <v>437</v>
      </c>
      <c r="J69" s="31">
        <v>4</v>
      </c>
      <c r="K69" s="38" t="s">
        <v>508</v>
      </c>
      <c r="L69" s="375" t="s">
        <v>437</v>
      </c>
      <c r="M69" s="436" t="s">
        <v>439</v>
      </c>
      <c r="N69" s="375" t="s">
        <v>50</v>
      </c>
      <c r="O69" s="375" t="s">
        <v>74</v>
      </c>
    </row>
    <row r="70" spans="1:15" x14ac:dyDescent="0.35">
      <c r="A70" s="30">
        <v>67</v>
      </c>
      <c r="B70" s="27" t="s">
        <v>374</v>
      </c>
      <c r="C70" s="27" t="s">
        <v>377</v>
      </c>
      <c r="D70" s="358" t="s">
        <v>378</v>
      </c>
      <c r="E70" s="359">
        <f>IF(D70="","",IF(VALUE(LEFT(D70,2))&lt;40,DATE(100+VALUE(LEFT(D70,2)),VALUE(MID(D70,3,2)),VALUE(MID(D70,5,2))),DATE(VALUE(LEFT(D70,2)),VALUE(MID(D70,3,2)),VALUE(MID(D70,5,2)))))</f>
        <v>40746</v>
      </c>
      <c r="F70" s="25" t="str">
        <f t="shared" si="7"/>
        <v>M</v>
      </c>
      <c r="G70" s="370">
        <f t="shared" ca="1" si="8"/>
        <v>12</v>
      </c>
      <c r="H70" s="376">
        <v>5</v>
      </c>
      <c r="I70" s="31" t="s">
        <v>437</v>
      </c>
      <c r="J70" s="31">
        <v>4</v>
      </c>
      <c r="K70" s="38" t="s">
        <v>508</v>
      </c>
      <c r="L70" s="375" t="s">
        <v>437</v>
      </c>
      <c r="M70" s="436" t="s">
        <v>439</v>
      </c>
      <c r="N70" s="375" t="s">
        <v>50</v>
      </c>
      <c r="O70" s="375" t="s">
        <v>74</v>
      </c>
    </row>
    <row r="71" spans="1:15" x14ac:dyDescent="0.35">
      <c r="A71" s="49">
        <v>68</v>
      </c>
      <c r="B71" s="27" t="s">
        <v>434</v>
      </c>
      <c r="C71" s="27" t="s">
        <v>435</v>
      </c>
      <c r="D71" s="358" t="s">
        <v>436</v>
      </c>
      <c r="E71" s="359">
        <f t="shared" si="6"/>
        <v>39956</v>
      </c>
      <c r="F71" s="25" t="str">
        <f t="shared" si="7"/>
        <v>F</v>
      </c>
      <c r="G71" s="370">
        <f t="shared" ca="1" si="8"/>
        <v>14</v>
      </c>
      <c r="H71" s="376">
        <v>6</v>
      </c>
      <c r="I71" s="31" t="s">
        <v>438</v>
      </c>
      <c r="J71" s="31">
        <v>6</v>
      </c>
      <c r="K71" s="38" t="s">
        <v>508</v>
      </c>
      <c r="L71" s="375" t="s">
        <v>437</v>
      </c>
      <c r="M71" s="436" t="s">
        <v>439</v>
      </c>
      <c r="N71" s="375" t="s">
        <v>50</v>
      </c>
      <c r="O71" s="375" t="s">
        <v>74</v>
      </c>
    </row>
    <row r="72" spans="1:15" x14ac:dyDescent="0.35">
      <c r="A72" s="30">
        <v>69</v>
      </c>
      <c r="B72" s="27" t="s">
        <v>379</v>
      </c>
      <c r="C72" s="27" t="s">
        <v>287</v>
      </c>
      <c r="D72" s="358" t="s">
        <v>380</v>
      </c>
      <c r="E72" s="359">
        <f t="shared" si="6"/>
        <v>40984</v>
      </c>
      <c r="F72" s="25" t="str">
        <f t="shared" si="7"/>
        <v>M</v>
      </c>
      <c r="G72" s="370">
        <f t="shared" ca="1" si="8"/>
        <v>11</v>
      </c>
      <c r="H72" s="376">
        <v>5</v>
      </c>
      <c r="I72" s="31" t="s">
        <v>437</v>
      </c>
      <c r="J72" s="31">
        <v>4</v>
      </c>
      <c r="K72" s="38" t="s">
        <v>508</v>
      </c>
      <c r="L72" s="375" t="s">
        <v>437</v>
      </c>
      <c r="M72" s="436" t="s">
        <v>439</v>
      </c>
      <c r="N72" s="375" t="s">
        <v>50</v>
      </c>
      <c r="O72" s="375" t="s">
        <v>74</v>
      </c>
    </row>
    <row r="73" spans="1:15" x14ac:dyDescent="0.35">
      <c r="A73" s="49">
        <v>70</v>
      </c>
      <c r="B73" s="27" t="s">
        <v>461</v>
      </c>
      <c r="C73" s="27" t="s">
        <v>272</v>
      </c>
      <c r="D73" s="358" t="s">
        <v>462</v>
      </c>
      <c r="E73" s="359">
        <f t="shared" si="6"/>
        <v>39647</v>
      </c>
      <c r="F73" s="25" t="str">
        <f t="shared" si="7"/>
        <v>M</v>
      </c>
      <c r="G73" s="370">
        <f t="shared" ca="1" si="8"/>
        <v>15</v>
      </c>
      <c r="H73" s="376">
        <v>6</v>
      </c>
      <c r="I73" s="31" t="s">
        <v>469</v>
      </c>
      <c r="J73" s="31">
        <v>6</v>
      </c>
      <c r="K73" s="38" t="s">
        <v>322</v>
      </c>
      <c r="L73" s="375" t="s">
        <v>322</v>
      </c>
      <c r="M73" s="436" t="s">
        <v>28</v>
      </c>
      <c r="N73" s="410" t="s">
        <v>26</v>
      </c>
      <c r="O73" s="412" t="s">
        <v>323</v>
      </c>
    </row>
    <row r="74" spans="1:15" x14ac:dyDescent="0.35">
      <c r="A74" s="30">
        <v>71</v>
      </c>
      <c r="B74" s="27" t="s">
        <v>466</v>
      </c>
      <c r="C74" s="27" t="s">
        <v>467</v>
      </c>
      <c r="D74" s="358" t="s">
        <v>468</v>
      </c>
      <c r="E74" s="359">
        <f t="shared" si="6"/>
        <v>47031</v>
      </c>
      <c r="F74" s="25" t="str">
        <f t="shared" si="7"/>
        <v>M</v>
      </c>
      <c r="G74" s="370">
        <f t="shared" ca="1" si="8"/>
        <v>-5</v>
      </c>
      <c r="H74" s="376">
        <v>6</v>
      </c>
      <c r="I74" s="31" t="s">
        <v>472</v>
      </c>
      <c r="J74" s="31">
        <v>4</v>
      </c>
      <c r="K74" s="38" t="s">
        <v>322</v>
      </c>
      <c r="L74" s="375" t="s">
        <v>322</v>
      </c>
      <c r="M74" s="436" t="s">
        <v>28</v>
      </c>
      <c r="N74" s="410" t="s">
        <v>26</v>
      </c>
      <c r="O74" s="412" t="s">
        <v>323</v>
      </c>
    </row>
    <row r="75" spans="1:15" x14ac:dyDescent="0.35">
      <c r="A75" s="49">
        <v>72</v>
      </c>
      <c r="B75" s="27" t="s">
        <v>455</v>
      </c>
      <c r="C75" s="27" t="s">
        <v>456</v>
      </c>
      <c r="D75" s="358" t="s">
        <v>457</v>
      </c>
      <c r="E75" s="359">
        <f t="shared" si="6"/>
        <v>40197</v>
      </c>
      <c r="F75" s="25" t="str">
        <f t="shared" si="7"/>
        <v>M</v>
      </c>
      <c r="G75" s="370">
        <f t="shared" ca="1" si="8"/>
        <v>13</v>
      </c>
      <c r="H75" s="376">
        <v>6</v>
      </c>
      <c r="I75" s="31" t="s">
        <v>472</v>
      </c>
      <c r="J75" s="31">
        <v>5</v>
      </c>
      <c r="K75" s="38" t="s">
        <v>322</v>
      </c>
      <c r="L75" s="375" t="s">
        <v>322</v>
      </c>
      <c r="M75" s="436" t="s">
        <v>28</v>
      </c>
      <c r="N75" s="410" t="s">
        <v>26</v>
      </c>
      <c r="O75" s="412" t="s">
        <v>323</v>
      </c>
    </row>
    <row r="76" spans="1:15" x14ac:dyDescent="0.35">
      <c r="A76" s="30">
        <v>73</v>
      </c>
      <c r="B76" s="27" t="s">
        <v>458</v>
      </c>
      <c r="C76" s="27" t="s">
        <v>459</v>
      </c>
      <c r="D76" s="358" t="s">
        <v>460</v>
      </c>
      <c r="E76" s="359">
        <f t="shared" si="6"/>
        <v>40510</v>
      </c>
      <c r="F76" s="25" t="str">
        <f t="shared" si="7"/>
        <v>M</v>
      </c>
      <c r="G76" s="370">
        <f t="shared" ca="1" si="8"/>
        <v>13</v>
      </c>
      <c r="H76" s="376">
        <v>6</v>
      </c>
      <c r="I76" s="31" t="s">
        <v>472</v>
      </c>
      <c r="J76" s="31">
        <v>3</v>
      </c>
      <c r="K76" s="38" t="s">
        <v>322</v>
      </c>
      <c r="L76" s="375" t="s">
        <v>322</v>
      </c>
      <c r="M76" s="436" t="s">
        <v>28</v>
      </c>
      <c r="N76" s="410" t="s">
        <v>26</v>
      </c>
      <c r="O76" s="412" t="s">
        <v>323</v>
      </c>
    </row>
    <row r="77" spans="1:15" x14ac:dyDescent="0.35">
      <c r="A77" s="49">
        <v>74</v>
      </c>
      <c r="B77" s="27" t="s">
        <v>443</v>
      </c>
      <c r="C77" s="27" t="s">
        <v>444</v>
      </c>
      <c r="D77" s="358" t="s">
        <v>445</v>
      </c>
      <c r="E77" s="359">
        <f t="shared" si="6"/>
        <v>40484</v>
      </c>
      <c r="F77" s="25" t="str">
        <f t="shared" si="7"/>
        <v>M</v>
      </c>
      <c r="G77" s="370">
        <f t="shared" ca="1" si="8"/>
        <v>13</v>
      </c>
      <c r="H77" s="376">
        <v>4</v>
      </c>
      <c r="I77" s="31" t="s">
        <v>470</v>
      </c>
      <c r="J77" s="31">
        <v>6</v>
      </c>
      <c r="K77" s="38" t="s">
        <v>322</v>
      </c>
      <c r="L77" s="375" t="s">
        <v>322</v>
      </c>
      <c r="M77" s="436" t="s">
        <v>28</v>
      </c>
      <c r="N77" s="410" t="s">
        <v>26</v>
      </c>
      <c r="O77" s="412" t="s">
        <v>323</v>
      </c>
    </row>
    <row r="78" spans="1:15" x14ac:dyDescent="0.35">
      <c r="A78" s="30">
        <v>75</v>
      </c>
      <c r="B78" s="27" t="s">
        <v>446</v>
      </c>
      <c r="C78" s="27" t="s">
        <v>447</v>
      </c>
      <c r="D78" s="358" t="s">
        <v>448</v>
      </c>
      <c r="E78" s="359">
        <f t="shared" si="6"/>
        <v>39663</v>
      </c>
      <c r="F78" s="25" t="str">
        <f t="shared" si="7"/>
        <v>M</v>
      </c>
      <c r="G78" s="370">
        <f t="shared" ca="1" si="8"/>
        <v>15</v>
      </c>
      <c r="H78" s="376">
        <v>4</v>
      </c>
      <c r="I78" s="31" t="s">
        <v>470</v>
      </c>
      <c r="J78" s="31">
        <v>5</v>
      </c>
      <c r="K78" s="38" t="s">
        <v>322</v>
      </c>
      <c r="L78" s="375" t="s">
        <v>322</v>
      </c>
      <c r="M78" s="436" t="s">
        <v>28</v>
      </c>
      <c r="N78" s="410" t="s">
        <v>26</v>
      </c>
      <c r="O78" s="412" t="s">
        <v>323</v>
      </c>
    </row>
    <row r="79" spans="1:15" x14ac:dyDescent="0.35">
      <c r="A79" s="49">
        <v>76</v>
      </c>
      <c r="B79" s="27" t="s">
        <v>452</v>
      </c>
      <c r="C79" s="27" t="s">
        <v>453</v>
      </c>
      <c r="D79" s="358" t="s">
        <v>454</v>
      </c>
      <c r="E79" s="359">
        <f t="shared" si="6"/>
        <v>39864</v>
      </c>
      <c r="F79" s="25" t="str">
        <f t="shared" si="7"/>
        <v>M</v>
      </c>
      <c r="G79" s="370">
        <f t="shared" ca="1" si="8"/>
        <v>14</v>
      </c>
      <c r="H79" s="376">
        <v>3</v>
      </c>
      <c r="I79" s="31" t="s">
        <v>470</v>
      </c>
      <c r="J79" s="31">
        <v>6</v>
      </c>
      <c r="K79" s="38" t="s">
        <v>322</v>
      </c>
      <c r="L79" s="375" t="s">
        <v>322</v>
      </c>
      <c r="M79" s="436" t="s">
        <v>28</v>
      </c>
      <c r="N79" s="410" t="s">
        <v>26</v>
      </c>
      <c r="O79" s="412" t="s">
        <v>323</v>
      </c>
    </row>
    <row r="80" spans="1:15" x14ac:dyDescent="0.35">
      <c r="A80" s="30">
        <v>77</v>
      </c>
      <c r="B80" s="27" t="s">
        <v>463</v>
      </c>
      <c r="C80" s="27" t="s">
        <v>464</v>
      </c>
      <c r="D80" s="358" t="s">
        <v>465</v>
      </c>
      <c r="E80" s="359">
        <f t="shared" si="6"/>
        <v>40203</v>
      </c>
      <c r="F80" s="25" t="str">
        <f t="shared" si="7"/>
        <v>F</v>
      </c>
      <c r="G80" s="370">
        <f t="shared" ca="1" si="8"/>
        <v>13</v>
      </c>
      <c r="H80" s="376">
        <v>6</v>
      </c>
      <c r="I80" s="31" t="s">
        <v>470</v>
      </c>
      <c r="J80" s="31">
        <v>3</v>
      </c>
      <c r="K80" s="38" t="s">
        <v>322</v>
      </c>
      <c r="L80" s="375" t="s">
        <v>322</v>
      </c>
      <c r="M80" s="436" t="s">
        <v>28</v>
      </c>
      <c r="N80" s="410" t="s">
        <v>26</v>
      </c>
      <c r="O80" s="412" t="s">
        <v>323</v>
      </c>
    </row>
    <row r="81" spans="1:15" x14ac:dyDescent="0.35">
      <c r="A81" s="49">
        <v>78</v>
      </c>
      <c r="B81" s="27" t="s">
        <v>440</v>
      </c>
      <c r="C81" s="27" t="s">
        <v>441</v>
      </c>
      <c r="D81" s="358" t="s">
        <v>442</v>
      </c>
      <c r="E81" s="359">
        <f t="shared" si="6"/>
        <v>39790</v>
      </c>
      <c r="F81" s="25" t="str">
        <f t="shared" si="7"/>
        <v>M</v>
      </c>
      <c r="G81" s="370">
        <f t="shared" ca="1" si="8"/>
        <v>15</v>
      </c>
      <c r="H81" s="376">
        <v>5</v>
      </c>
      <c r="I81" s="31" t="s">
        <v>469</v>
      </c>
      <c r="J81" s="31">
        <v>6</v>
      </c>
      <c r="K81" s="38" t="s">
        <v>322</v>
      </c>
      <c r="L81" s="375" t="s">
        <v>322</v>
      </c>
      <c r="M81" s="436" t="s">
        <v>28</v>
      </c>
      <c r="N81" s="410" t="s">
        <v>26</v>
      </c>
      <c r="O81" s="412" t="s">
        <v>323</v>
      </c>
    </row>
    <row r="82" spans="1:15" x14ac:dyDescent="0.35">
      <c r="A82" s="30">
        <v>79</v>
      </c>
      <c r="B82" s="27" t="s">
        <v>449</v>
      </c>
      <c r="C82" s="27" t="s">
        <v>450</v>
      </c>
      <c r="D82" s="358" t="s">
        <v>451</v>
      </c>
      <c r="E82" s="359">
        <f t="shared" si="6"/>
        <v>41681</v>
      </c>
      <c r="F82" s="25" t="str">
        <f t="shared" si="7"/>
        <v>M</v>
      </c>
      <c r="G82" s="370">
        <f t="shared" ca="1" si="8"/>
        <v>9</v>
      </c>
      <c r="H82" s="376">
        <v>2</v>
      </c>
      <c r="I82" s="31" t="s">
        <v>471</v>
      </c>
      <c r="J82" s="31">
        <v>1</v>
      </c>
      <c r="K82" s="38" t="s">
        <v>437</v>
      </c>
      <c r="L82" s="375" t="s">
        <v>437</v>
      </c>
      <c r="M82" s="436" t="s">
        <v>28</v>
      </c>
      <c r="N82" s="410" t="s">
        <v>26</v>
      </c>
      <c r="O82" s="412" t="s">
        <v>323</v>
      </c>
    </row>
    <row r="83" spans="1:15" x14ac:dyDescent="0.35">
      <c r="A83" s="49">
        <v>80</v>
      </c>
      <c r="B83" s="27" t="s">
        <v>473</v>
      </c>
      <c r="C83" s="27" t="s">
        <v>474</v>
      </c>
      <c r="D83" s="358" t="s">
        <v>475</v>
      </c>
      <c r="E83" s="359">
        <f t="shared" si="6"/>
        <v>39567</v>
      </c>
      <c r="F83" s="25" t="str">
        <f t="shared" si="7"/>
        <v>F</v>
      </c>
      <c r="G83" s="370">
        <f t="shared" ca="1" si="8"/>
        <v>15</v>
      </c>
      <c r="H83" s="376">
        <v>9</v>
      </c>
      <c r="I83" s="31" t="s">
        <v>322</v>
      </c>
      <c r="J83" s="31">
        <v>7</v>
      </c>
      <c r="K83" s="38" t="s">
        <v>322</v>
      </c>
      <c r="L83" s="375" t="s">
        <v>322</v>
      </c>
      <c r="M83" s="436" t="s">
        <v>509</v>
      </c>
      <c r="N83" s="410" t="s">
        <v>26</v>
      </c>
      <c r="O83" s="412" t="s">
        <v>323</v>
      </c>
    </row>
    <row r="84" spans="1:15" x14ac:dyDescent="0.35">
      <c r="A84" s="30">
        <v>81</v>
      </c>
      <c r="B84" s="27" t="s">
        <v>476</v>
      </c>
      <c r="C84" s="27" t="s">
        <v>477</v>
      </c>
      <c r="D84" s="358" t="s">
        <v>478</v>
      </c>
      <c r="E84" s="359">
        <f t="shared" si="6"/>
        <v>39195</v>
      </c>
      <c r="F84" s="25" t="str">
        <f t="shared" si="7"/>
        <v>F</v>
      </c>
      <c r="G84" s="370">
        <f t="shared" ca="1" si="8"/>
        <v>16</v>
      </c>
      <c r="H84" s="376">
        <v>9</v>
      </c>
      <c r="I84" s="31" t="s">
        <v>437</v>
      </c>
      <c r="J84" s="31">
        <v>7</v>
      </c>
      <c r="K84" s="38" t="s">
        <v>322</v>
      </c>
      <c r="L84" s="375" t="s">
        <v>322</v>
      </c>
      <c r="M84" s="436" t="s">
        <v>509</v>
      </c>
      <c r="N84" s="410" t="s">
        <v>26</v>
      </c>
      <c r="O84" s="412" t="s">
        <v>323</v>
      </c>
    </row>
    <row r="85" spans="1:15" x14ac:dyDescent="0.35">
      <c r="A85" s="49">
        <v>82</v>
      </c>
      <c r="B85" s="27" t="s">
        <v>479</v>
      </c>
      <c r="C85" s="27" t="s">
        <v>480</v>
      </c>
      <c r="D85" s="358" t="s">
        <v>481</v>
      </c>
      <c r="E85" s="359">
        <f t="shared" si="6"/>
        <v>38787</v>
      </c>
      <c r="F85" s="25" t="str">
        <f t="shared" si="7"/>
        <v>M</v>
      </c>
      <c r="G85" s="370">
        <f t="shared" ca="1" si="8"/>
        <v>17</v>
      </c>
      <c r="H85" s="376">
        <v>9</v>
      </c>
      <c r="I85" s="31" t="s">
        <v>322</v>
      </c>
      <c r="J85" s="31">
        <v>7</v>
      </c>
      <c r="K85" s="38" t="s">
        <v>322</v>
      </c>
      <c r="L85" s="375" t="s">
        <v>322</v>
      </c>
      <c r="M85" s="436" t="s">
        <v>509</v>
      </c>
      <c r="N85" s="410" t="s">
        <v>26</v>
      </c>
      <c r="O85" s="412" t="s">
        <v>323</v>
      </c>
    </row>
    <row r="86" spans="1:15" x14ac:dyDescent="0.35">
      <c r="A86" s="30">
        <v>83</v>
      </c>
      <c r="B86" s="27" t="s">
        <v>490</v>
      </c>
      <c r="C86" s="27" t="s">
        <v>248</v>
      </c>
      <c r="D86" s="358" t="s">
        <v>491</v>
      </c>
      <c r="E86" s="359">
        <f t="shared" si="6"/>
        <v>39370</v>
      </c>
      <c r="F86" s="25" t="str">
        <f t="shared" si="7"/>
        <v>M</v>
      </c>
      <c r="G86" s="370">
        <f t="shared" ca="1" si="8"/>
        <v>16</v>
      </c>
      <c r="H86" s="376">
        <v>9</v>
      </c>
      <c r="I86" s="31" t="s">
        <v>322</v>
      </c>
      <c r="J86" s="31">
        <v>8</v>
      </c>
      <c r="K86" s="38" t="s">
        <v>322</v>
      </c>
      <c r="L86" s="375" t="s">
        <v>322</v>
      </c>
      <c r="M86" s="436" t="s">
        <v>509</v>
      </c>
      <c r="N86" s="410" t="s">
        <v>26</v>
      </c>
      <c r="O86" s="412" t="s">
        <v>323</v>
      </c>
    </row>
    <row r="87" spans="1:15" x14ac:dyDescent="0.35">
      <c r="A87" s="49">
        <v>84</v>
      </c>
      <c r="B87" s="27" t="s">
        <v>492</v>
      </c>
      <c r="C87" s="27" t="s">
        <v>493</v>
      </c>
      <c r="D87" s="358" t="s">
        <v>494</v>
      </c>
      <c r="E87" s="359">
        <f t="shared" si="6"/>
        <v>39421</v>
      </c>
      <c r="F87" s="25" t="str">
        <f t="shared" si="7"/>
        <v>F</v>
      </c>
      <c r="G87" s="370">
        <f t="shared" ca="1" si="8"/>
        <v>16</v>
      </c>
      <c r="H87" s="376">
        <v>9</v>
      </c>
      <c r="I87" s="31" t="s">
        <v>438</v>
      </c>
      <c r="J87" s="31">
        <v>8</v>
      </c>
      <c r="K87" s="38" t="s">
        <v>322</v>
      </c>
      <c r="L87" s="375" t="s">
        <v>322</v>
      </c>
      <c r="M87" s="436" t="s">
        <v>509</v>
      </c>
      <c r="N87" s="410" t="s">
        <v>26</v>
      </c>
      <c r="O87" s="412" t="s">
        <v>323</v>
      </c>
    </row>
    <row r="88" spans="1:15" x14ac:dyDescent="0.35">
      <c r="A88" s="30">
        <v>85</v>
      </c>
      <c r="B88" s="27" t="s">
        <v>495</v>
      </c>
      <c r="C88" s="27" t="s">
        <v>496</v>
      </c>
      <c r="D88" s="358" t="s">
        <v>497</v>
      </c>
      <c r="E88" s="359">
        <f t="shared" si="6"/>
        <v>38329</v>
      </c>
      <c r="F88" s="25" t="str">
        <f t="shared" si="7"/>
        <v>M</v>
      </c>
      <c r="G88" s="370">
        <f t="shared" ca="1" si="8"/>
        <v>19</v>
      </c>
      <c r="H88" s="376">
        <v>9</v>
      </c>
      <c r="I88" s="31" t="s">
        <v>322</v>
      </c>
      <c r="J88" s="31">
        <v>7</v>
      </c>
      <c r="K88" s="38" t="s">
        <v>322</v>
      </c>
      <c r="L88" s="375" t="s">
        <v>322</v>
      </c>
      <c r="M88" s="436" t="s">
        <v>509</v>
      </c>
      <c r="N88" s="410" t="s">
        <v>26</v>
      </c>
      <c r="O88" s="412" t="s">
        <v>323</v>
      </c>
    </row>
    <row r="89" spans="1:15" x14ac:dyDescent="0.35">
      <c r="A89" s="49">
        <v>86</v>
      </c>
      <c r="B89" s="27" t="s">
        <v>498</v>
      </c>
      <c r="C89" s="27" t="s">
        <v>499</v>
      </c>
      <c r="D89" s="358" t="s">
        <v>500</v>
      </c>
      <c r="E89" s="359">
        <f t="shared" si="6"/>
        <v>38445</v>
      </c>
      <c r="F89" s="25" t="str">
        <f t="shared" si="7"/>
        <v>M</v>
      </c>
      <c r="G89" s="370">
        <f t="shared" ca="1" si="8"/>
        <v>18</v>
      </c>
      <c r="H89" s="376">
        <v>9</v>
      </c>
      <c r="I89" s="31" t="s">
        <v>322</v>
      </c>
      <c r="J89" s="31">
        <v>8</v>
      </c>
      <c r="K89" s="38" t="s">
        <v>322</v>
      </c>
      <c r="L89" s="375" t="s">
        <v>322</v>
      </c>
      <c r="M89" s="436" t="s">
        <v>509</v>
      </c>
      <c r="N89" s="410" t="s">
        <v>26</v>
      </c>
      <c r="O89" s="412" t="s">
        <v>323</v>
      </c>
    </row>
    <row r="90" spans="1:15" x14ac:dyDescent="0.35">
      <c r="A90" s="30">
        <v>87</v>
      </c>
      <c r="B90" s="27" t="s">
        <v>487</v>
      </c>
      <c r="C90" s="27" t="s">
        <v>488</v>
      </c>
      <c r="D90" s="358" t="s">
        <v>489</v>
      </c>
      <c r="E90" s="359">
        <f t="shared" si="6"/>
        <v>38949</v>
      </c>
      <c r="F90" s="25" t="str">
        <f t="shared" si="7"/>
        <v>F</v>
      </c>
      <c r="G90" s="370">
        <f t="shared" ca="1" si="8"/>
        <v>17</v>
      </c>
      <c r="H90" s="376">
        <v>9</v>
      </c>
      <c r="I90" s="31" t="s">
        <v>437</v>
      </c>
      <c r="J90" s="31">
        <v>7</v>
      </c>
      <c r="K90" s="38" t="s">
        <v>322</v>
      </c>
      <c r="L90" s="375" t="s">
        <v>322</v>
      </c>
      <c r="M90" s="436" t="s">
        <v>509</v>
      </c>
      <c r="N90" s="410" t="s">
        <v>26</v>
      </c>
      <c r="O90" s="412" t="s">
        <v>323</v>
      </c>
    </row>
    <row r="91" spans="1:15" x14ac:dyDescent="0.35">
      <c r="A91" s="49">
        <v>88</v>
      </c>
      <c r="B91" s="27" t="s">
        <v>485</v>
      </c>
      <c r="C91" s="27" t="s">
        <v>290</v>
      </c>
      <c r="D91" s="358" t="s">
        <v>486</v>
      </c>
      <c r="E91" s="359">
        <f t="shared" si="6"/>
        <v>39218</v>
      </c>
      <c r="F91" s="25" t="str">
        <f t="shared" si="7"/>
        <v>F</v>
      </c>
      <c r="G91" s="370">
        <f t="shared" ca="1" si="8"/>
        <v>16</v>
      </c>
      <c r="H91" s="376">
        <v>9</v>
      </c>
      <c r="I91" s="31" t="s">
        <v>437</v>
      </c>
      <c r="J91" s="31">
        <v>7</v>
      </c>
      <c r="K91" s="38" t="s">
        <v>322</v>
      </c>
      <c r="L91" s="375" t="s">
        <v>322</v>
      </c>
      <c r="M91" s="436" t="s">
        <v>509</v>
      </c>
      <c r="N91" s="410" t="s">
        <v>26</v>
      </c>
      <c r="O91" s="412" t="s">
        <v>323</v>
      </c>
    </row>
    <row r="92" spans="1:15" x14ac:dyDescent="0.35">
      <c r="A92" s="30">
        <v>89</v>
      </c>
      <c r="B92" s="27" t="s">
        <v>482</v>
      </c>
      <c r="C92" s="27" t="s">
        <v>483</v>
      </c>
      <c r="D92" s="358" t="s">
        <v>484</v>
      </c>
      <c r="E92" s="359">
        <f t="shared" si="6"/>
        <v>39511</v>
      </c>
      <c r="F92" s="25" t="str">
        <f t="shared" si="7"/>
        <v>F</v>
      </c>
      <c r="G92" s="370">
        <f t="shared" ca="1" si="8"/>
        <v>15</v>
      </c>
      <c r="H92" s="376">
        <v>9</v>
      </c>
      <c r="I92" s="31" t="s">
        <v>322</v>
      </c>
      <c r="J92" s="31">
        <v>8</v>
      </c>
      <c r="K92" s="38" t="s">
        <v>322</v>
      </c>
      <c r="L92" s="375" t="s">
        <v>322</v>
      </c>
      <c r="M92" s="436" t="s">
        <v>509</v>
      </c>
      <c r="N92" s="410" t="s">
        <v>26</v>
      </c>
      <c r="O92" s="412" t="s">
        <v>323</v>
      </c>
    </row>
    <row r="93" spans="1:15" x14ac:dyDescent="0.35">
      <c r="A93" s="49">
        <v>90</v>
      </c>
      <c r="B93" s="27" t="s">
        <v>501</v>
      </c>
      <c r="C93" s="27" t="s">
        <v>402</v>
      </c>
      <c r="D93" s="358" t="s">
        <v>502</v>
      </c>
      <c r="E93" s="359">
        <f t="shared" si="6"/>
        <v>38478</v>
      </c>
      <c r="F93" s="25" t="str">
        <f t="shared" si="7"/>
        <v>M</v>
      </c>
      <c r="G93" s="370">
        <f t="shared" ca="1" si="8"/>
        <v>18</v>
      </c>
      <c r="H93" s="376">
        <v>9</v>
      </c>
      <c r="I93" s="31" t="s">
        <v>437</v>
      </c>
      <c r="J93" s="31">
        <v>7</v>
      </c>
      <c r="K93" s="38" t="s">
        <v>322</v>
      </c>
      <c r="L93" s="375" t="s">
        <v>322</v>
      </c>
      <c r="M93" s="436" t="s">
        <v>509</v>
      </c>
      <c r="N93" s="410" t="s">
        <v>26</v>
      </c>
      <c r="O93" s="412" t="s">
        <v>323</v>
      </c>
    </row>
    <row r="94" spans="1:15" x14ac:dyDescent="0.35">
      <c r="A94" s="30">
        <v>91</v>
      </c>
      <c r="B94" s="27" t="s">
        <v>501</v>
      </c>
      <c r="C94" s="27" t="s">
        <v>293</v>
      </c>
      <c r="D94" s="358" t="s">
        <v>503</v>
      </c>
      <c r="E94" s="359">
        <f t="shared" si="6"/>
        <v>38085</v>
      </c>
      <c r="F94" s="25" t="str">
        <f t="shared" si="7"/>
        <v>M</v>
      </c>
      <c r="G94" s="370">
        <f t="shared" ca="1" si="8"/>
        <v>19</v>
      </c>
      <c r="H94" s="376">
        <v>9</v>
      </c>
      <c r="I94" s="31" t="s">
        <v>437</v>
      </c>
      <c r="J94" s="31">
        <v>7</v>
      </c>
      <c r="K94" s="38" t="s">
        <v>322</v>
      </c>
      <c r="L94" s="375" t="s">
        <v>322</v>
      </c>
      <c r="M94" s="436" t="s">
        <v>509</v>
      </c>
      <c r="N94" s="410" t="s">
        <v>26</v>
      </c>
      <c r="O94" s="412" t="s">
        <v>323</v>
      </c>
    </row>
    <row r="95" spans="1:15" x14ac:dyDescent="0.35">
      <c r="A95" s="49">
        <v>92</v>
      </c>
      <c r="B95" s="27" t="s">
        <v>235</v>
      </c>
      <c r="C95" s="27" t="s">
        <v>506</v>
      </c>
      <c r="D95" s="358" t="s">
        <v>507</v>
      </c>
      <c r="E95" s="359">
        <f t="shared" si="6"/>
        <v>39073</v>
      </c>
      <c r="F95" s="25" t="str">
        <f t="shared" si="7"/>
        <v>F</v>
      </c>
      <c r="G95" s="370">
        <f t="shared" ca="1" si="8"/>
        <v>17</v>
      </c>
      <c r="H95" s="376">
        <v>9</v>
      </c>
      <c r="I95" s="31" t="s">
        <v>322</v>
      </c>
      <c r="J95" s="31">
        <v>7</v>
      </c>
      <c r="K95" s="38" t="s">
        <v>322</v>
      </c>
      <c r="L95" s="375" t="s">
        <v>322</v>
      </c>
      <c r="M95" s="436" t="s">
        <v>509</v>
      </c>
      <c r="N95" s="410" t="s">
        <v>26</v>
      </c>
      <c r="O95" s="412" t="s">
        <v>323</v>
      </c>
    </row>
    <row r="96" spans="1:15" x14ac:dyDescent="0.35">
      <c r="A96" s="30">
        <v>93</v>
      </c>
      <c r="B96" s="27" t="s">
        <v>235</v>
      </c>
      <c r="C96" s="27" t="s">
        <v>504</v>
      </c>
      <c r="D96" s="358" t="s">
        <v>505</v>
      </c>
      <c r="E96" s="359">
        <f t="shared" si="6"/>
        <v>38998</v>
      </c>
      <c r="F96" s="25" t="str">
        <f t="shared" si="7"/>
        <v>F</v>
      </c>
      <c r="G96" s="370">
        <f t="shared" ca="1" si="8"/>
        <v>17</v>
      </c>
      <c r="H96" s="376">
        <v>9</v>
      </c>
      <c r="I96" s="31" t="s">
        <v>438</v>
      </c>
      <c r="J96" s="31">
        <v>8</v>
      </c>
      <c r="K96" s="38" t="s">
        <v>322</v>
      </c>
      <c r="L96" s="375" t="s">
        <v>322</v>
      </c>
      <c r="M96" s="436" t="s">
        <v>509</v>
      </c>
      <c r="N96" s="410" t="s">
        <v>26</v>
      </c>
      <c r="O96" s="412" t="s">
        <v>323</v>
      </c>
    </row>
    <row r="97" spans="1:15" x14ac:dyDescent="0.35">
      <c r="A97" s="49">
        <v>94</v>
      </c>
      <c r="B97" s="27"/>
      <c r="C97" s="27"/>
      <c r="D97" s="358"/>
      <c r="E97" s="359" t="str">
        <f t="shared" ref="E97:E113" si="9">IF(D97="","",IF(VALUE(LEFT(D97,2))&lt;40,DATE(100+VALUE(LEFT(D97,2)),VALUE(MID(D97,3,2)),VALUE(MID(D97,5,2))),DATE(VALUE(LEFT(D97,2)),VALUE(MID(D97,3,2)),VALUE(MID(D97,5,2)))))</f>
        <v/>
      </c>
      <c r="F97" s="25" t="str">
        <f t="shared" ref="F97:F113" si="10">IF(D97="","",IF(VALUE(MID(D97,7,1))&gt;4,"M","F"))</f>
        <v/>
      </c>
      <c r="G97" s="370" t="str">
        <f t="shared" ref="G97:G113" ca="1" si="11">IF(E97="","",YEAR(NOW())-YEAR(E97))</f>
        <v/>
      </c>
      <c r="H97" s="376"/>
      <c r="I97" s="31"/>
      <c r="J97" s="31"/>
      <c r="K97" s="38"/>
      <c r="L97" s="375"/>
      <c r="M97" s="436"/>
      <c r="N97" s="410"/>
      <c r="O97" s="412"/>
    </row>
    <row r="98" spans="1:15" x14ac:dyDescent="0.35">
      <c r="A98" s="30">
        <v>95</v>
      </c>
      <c r="B98" s="27"/>
      <c r="C98" s="27"/>
      <c r="D98" s="358"/>
      <c r="E98" s="359" t="str">
        <f t="shared" si="9"/>
        <v/>
      </c>
      <c r="F98" s="25" t="str">
        <f t="shared" si="10"/>
        <v/>
      </c>
      <c r="G98" s="370" t="str">
        <f t="shared" ca="1" si="11"/>
        <v/>
      </c>
      <c r="H98" s="376"/>
      <c r="I98" s="31"/>
      <c r="J98" s="31"/>
      <c r="K98" s="38"/>
      <c r="L98" s="375"/>
      <c r="M98" s="436"/>
      <c r="N98" s="410"/>
      <c r="O98" s="412"/>
    </row>
    <row r="99" spans="1:15" x14ac:dyDescent="0.35">
      <c r="A99" s="49">
        <v>96</v>
      </c>
      <c r="B99" s="27"/>
      <c r="C99" s="27"/>
      <c r="D99" s="358"/>
      <c r="E99" s="359" t="str">
        <f t="shared" si="9"/>
        <v/>
      </c>
      <c r="F99" s="25" t="str">
        <f t="shared" si="10"/>
        <v/>
      </c>
      <c r="G99" s="370" t="str">
        <f t="shared" ca="1" si="11"/>
        <v/>
      </c>
      <c r="H99" s="376"/>
      <c r="I99" s="31"/>
      <c r="J99" s="31"/>
      <c r="K99" s="38"/>
      <c r="L99" s="375"/>
      <c r="M99" s="436"/>
      <c r="N99" s="410"/>
      <c r="O99" s="412"/>
    </row>
    <row r="100" spans="1:15" x14ac:dyDescent="0.35">
      <c r="A100" s="30">
        <v>97</v>
      </c>
      <c r="B100" s="27"/>
      <c r="C100" s="27"/>
      <c r="D100" s="358"/>
      <c r="E100" s="359" t="str">
        <f t="shared" si="9"/>
        <v/>
      </c>
      <c r="F100" s="25" t="str">
        <f t="shared" si="10"/>
        <v/>
      </c>
      <c r="G100" s="370" t="str">
        <f t="shared" ca="1" si="11"/>
        <v/>
      </c>
      <c r="H100" s="376"/>
      <c r="I100" s="31"/>
      <c r="J100" s="31"/>
      <c r="K100" s="38"/>
      <c r="L100" s="375"/>
      <c r="M100" s="436"/>
      <c r="N100" s="410"/>
      <c r="O100" s="412"/>
    </row>
    <row r="101" spans="1:15" x14ac:dyDescent="0.35">
      <c r="A101" s="49">
        <v>98</v>
      </c>
      <c r="B101" s="27"/>
      <c r="C101" s="27"/>
      <c r="D101" s="358"/>
      <c r="E101" s="359" t="str">
        <f t="shared" si="9"/>
        <v/>
      </c>
      <c r="F101" s="25" t="str">
        <f t="shared" si="10"/>
        <v/>
      </c>
      <c r="G101" s="370" t="str">
        <f t="shared" ca="1" si="11"/>
        <v/>
      </c>
      <c r="H101" s="376"/>
      <c r="I101" s="31"/>
      <c r="J101" s="31"/>
      <c r="K101" s="38"/>
      <c r="L101" s="375"/>
      <c r="M101" s="436"/>
      <c r="N101" s="410"/>
      <c r="O101" s="412"/>
    </row>
    <row r="102" spans="1:15" x14ac:dyDescent="0.35">
      <c r="A102" s="30">
        <v>99</v>
      </c>
      <c r="B102" s="27"/>
      <c r="C102" s="27"/>
      <c r="D102" s="358"/>
      <c r="E102" s="359" t="str">
        <f t="shared" si="9"/>
        <v/>
      </c>
      <c r="F102" s="25" t="str">
        <f t="shared" si="10"/>
        <v/>
      </c>
      <c r="G102" s="370" t="str">
        <f t="shared" ca="1" si="11"/>
        <v/>
      </c>
      <c r="H102" s="376"/>
      <c r="I102" s="31"/>
      <c r="J102" s="31"/>
      <c r="K102" s="38"/>
      <c r="L102" s="375"/>
      <c r="M102" s="436"/>
      <c r="N102" s="410"/>
      <c r="O102" s="412"/>
    </row>
    <row r="103" spans="1:15" x14ac:dyDescent="0.35">
      <c r="A103" s="49">
        <v>100</v>
      </c>
      <c r="B103" s="27"/>
      <c r="C103" s="27"/>
      <c r="D103" s="358"/>
      <c r="E103" s="359" t="str">
        <f t="shared" si="9"/>
        <v/>
      </c>
      <c r="F103" s="25" t="str">
        <f t="shared" si="10"/>
        <v/>
      </c>
      <c r="G103" s="370" t="str">
        <f t="shared" ca="1" si="11"/>
        <v/>
      </c>
      <c r="H103" s="376"/>
      <c r="I103" s="31"/>
      <c r="J103" s="31"/>
      <c r="K103" s="38"/>
      <c r="L103" s="375"/>
      <c r="M103" s="436"/>
      <c r="N103" s="410"/>
      <c r="O103" s="412"/>
    </row>
    <row r="104" spans="1:15" x14ac:dyDescent="0.35">
      <c r="A104" s="30">
        <v>101</v>
      </c>
      <c r="B104" s="27"/>
      <c r="C104" s="27"/>
      <c r="D104" s="358"/>
      <c r="E104" s="359" t="str">
        <f t="shared" si="9"/>
        <v/>
      </c>
      <c r="F104" s="25" t="str">
        <f t="shared" si="10"/>
        <v/>
      </c>
      <c r="G104" s="370" t="str">
        <f t="shared" ca="1" si="11"/>
        <v/>
      </c>
      <c r="H104" s="376"/>
      <c r="I104" s="31"/>
      <c r="J104" s="31"/>
      <c r="K104" s="38"/>
      <c r="L104" s="375"/>
      <c r="M104" s="436"/>
      <c r="N104" s="410"/>
      <c r="O104" s="412"/>
    </row>
    <row r="105" spans="1:15" x14ac:dyDescent="0.35">
      <c r="A105" s="49">
        <v>102</v>
      </c>
      <c r="B105" s="27"/>
      <c r="C105" s="27"/>
      <c r="D105" s="358"/>
      <c r="E105" s="359" t="str">
        <f t="shared" si="9"/>
        <v/>
      </c>
      <c r="F105" s="25" t="str">
        <f t="shared" si="10"/>
        <v/>
      </c>
      <c r="G105" s="370" t="str">
        <f t="shared" ca="1" si="11"/>
        <v/>
      </c>
      <c r="H105" s="376"/>
      <c r="I105" s="31"/>
      <c r="J105" s="31"/>
      <c r="K105" s="38"/>
      <c r="L105" s="375"/>
      <c r="M105" s="436"/>
      <c r="N105" s="410"/>
      <c r="O105" s="412"/>
    </row>
    <row r="106" spans="1:15" x14ac:dyDescent="0.35">
      <c r="A106" s="30">
        <v>103</v>
      </c>
      <c r="B106" s="27"/>
      <c r="C106" s="27"/>
      <c r="D106" s="358"/>
      <c r="E106" s="359" t="str">
        <f t="shared" si="9"/>
        <v/>
      </c>
      <c r="F106" s="25" t="str">
        <f t="shared" si="10"/>
        <v/>
      </c>
      <c r="G106" s="370" t="str">
        <f t="shared" ca="1" si="11"/>
        <v/>
      </c>
      <c r="H106" s="376"/>
      <c r="I106" s="31"/>
      <c r="J106" s="31"/>
      <c r="K106" s="38"/>
      <c r="L106" s="375"/>
      <c r="M106" s="436"/>
      <c r="N106" s="410"/>
      <c r="O106" s="412"/>
    </row>
    <row r="107" spans="1:15" x14ac:dyDescent="0.35">
      <c r="A107" s="49">
        <v>104</v>
      </c>
      <c r="B107" s="27"/>
      <c r="C107" s="27"/>
      <c r="D107" s="358"/>
      <c r="E107" s="359" t="str">
        <f t="shared" si="9"/>
        <v/>
      </c>
      <c r="F107" s="25" t="str">
        <f t="shared" si="10"/>
        <v/>
      </c>
      <c r="G107" s="370" t="str">
        <f t="shared" ca="1" si="11"/>
        <v/>
      </c>
      <c r="H107" s="376"/>
      <c r="I107" s="31"/>
      <c r="J107" s="31"/>
      <c r="K107" s="38"/>
      <c r="L107" s="375"/>
      <c r="M107" s="436"/>
      <c r="N107" s="410"/>
      <c r="O107" s="412"/>
    </row>
    <row r="108" spans="1:15" x14ac:dyDescent="0.35">
      <c r="A108" s="30">
        <v>105</v>
      </c>
      <c r="B108" s="27"/>
      <c r="C108" s="27"/>
      <c r="D108" s="358"/>
      <c r="E108" s="359" t="str">
        <f t="shared" si="9"/>
        <v/>
      </c>
      <c r="F108" s="25" t="str">
        <f t="shared" si="10"/>
        <v/>
      </c>
      <c r="G108" s="370" t="str">
        <f t="shared" ca="1" si="11"/>
        <v/>
      </c>
      <c r="H108" s="376"/>
      <c r="I108" s="31"/>
      <c r="J108" s="31"/>
      <c r="K108" s="38"/>
      <c r="L108" s="375"/>
      <c r="M108" s="436"/>
      <c r="N108" s="410"/>
      <c r="O108" s="412"/>
    </row>
    <row r="109" spans="1:15" x14ac:dyDescent="0.35">
      <c r="A109" s="49">
        <v>106</v>
      </c>
      <c r="B109" s="27"/>
      <c r="C109" s="27"/>
      <c r="D109" s="358"/>
      <c r="E109" s="359" t="str">
        <f t="shared" si="9"/>
        <v/>
      </c>
      <c r="F109" s="25" t="str">
        <f t="shared" si="10"/>
        <v/>
      </c>
      <c r="G109" s="370" t="str">
        <f t="shared" ca="1" si="11"/>
        <v/>
      </c>
      <c r="H109" s="376"/>
      <c r="I109" s="31"/>
      <c r="J109" s="31"/>
      <c r="K109" s="38"/>
      <c r="L109" s="375"/>
      <c r="M109" s="436"/>
      <c r="N109" s="410"/>
      <c r="O109" s="412"/>
    </row>
    <row r="110" spans="1:15" x14ac:dyDescent="0.35">
      <c r="A110" s="30">
        <v>107</v>
      </c>
      <c r="B110" s="27"/>
      <c r="C110" s="27"/>
      <c r="D110" s="358"/>
      <c r="E110" s="359" t="str">
        <f t="shared" si="9"/>
        <v/>
      </c>
      <c r="F110" s="25" t="str">
        <f t="shared" si="10"/>
        <v/>
      </c>
      <c r="G110" s="370" t="str">
        <f t="shared" ca="1" si="11"/>
        <v/>
      </c>
      <c r="H110" s="376"/>
      <c r="I110" s="31"/>
      <c r="J110" s="31"/>
      <c r="K110" s="38"/>
      <c r="L110" s="375"/>
      <c r="M110" s="436"/>
      <c r="N110" s="410"/>
      <c r="O110" s="412"/>
    </row>
    <row r="111" spans="1:15" x14ac:dyDescent="0.35">
      <c r="A111" s="49">
        <v>108</v>
      </c>
      <c r="B111" s="27"/>
      <c r="C111" s="27"/>
      <c r="D111" s="358"/>
      <c r="E111" s="359" t="str">
        <f t="shared" si="9"/>
        <v/>
      </c>
      <c r="F111" s="25" t="str">
        <f t="shared" si="10"/>
        <v/>
      </c>
      <c r="G111" s="370" t="str">
        <f t="shared" ca="1" si="11"/>
        <v/>
      </c>
      <c r="H111" s="376"/>
      <c r="I111" s="31"/>
      <c r="J111" s="31"/>
      <c r="K111" s="38"/>
      <c r="L111" s="375"/>
      <c r="M111" s="436"/>
      <c r="N111" s="410"/>
      <c r="O111" s="412"/>
    </row>
    <row r="112" spans="1:15" x14ac:dyDescent="0.35">
      <c r="A112" s="30">
        <v>109</v>
      </c>
      <c r="B112" s="27"/>
      <c r="C112" s="27"/>
      <c r="D112" s="358"/>
      <c r="E112" s="359" t="str">
        <f t="shared" si="9"/>
        <v/>
      </c>
      <c r="F112" s="25" t="str">
        <f t="shared" si="10"/>
        <v/>
      </c>
      <c r="G112" s="370" t="str">
        <f t="shared" ca="1" si="11"/>
        <v/>
      </c>
      <c r="H112" s="376"/>
      <c r="I112" s="31"/>
      <c r="J112" s="31"/>
      <c r="K112" s="38"/>
      <c r="L112" s="375"/>
      <c r="M112" s="436"/>
      <c r="N112" s="410"/>
      <c r="O112" s="412"/>
    </row>
    <row r="113" spans="1:15" x14ac:dyDescent="0.35">
      <c r="A113" s="49">
        <v>110</v>
      </c>
      <c r="B113" s="27"/>
      <c r="C113" s="27"/>
      <c r="D113" s="358"/>
      <c r="E113" s="359" t="str">
        <f t="shared" si="9"/>
        <v/>
      </c>
      <c r="F113" s="25" t="str">
        <f t="shared" si="10"/>
        <v/>
      </c>
      <c r="G113" s="370" t="str">
        <f t="shared" ca="1" si="11"/>
        <v/>
      </c>
      <c r="H113" s="376"/>
      <c r="I113" s="31"/>
      <c r="J113" s="31"/>
      <c r="K113" s="38"/>
      <c r="L113" s="375"/>
      <c r="M113" s="436"/>
      <c r="N113" s="410"/>
      <c r="O113" s="412"/>
    </row>
    <row r="114" spans="1:15" x14ac:dyDescent="0.35">
      <c r="A114" s="49">
        <v>111</v>
      </c>
      <c r="B114" s="27"/>
      <c r="C114" s="27"/>
      <c r="D114" s="358"/>
      <c r="E114" s="359" t="str">
        <f t="shared" ref="E114:E116" si="12">IF(D114="","",IF(VALUE(LEFT(D114,2))&lt;40,DATE(100+VALUE(LEFT(D114,2)),VALUE(MID(D114,3,2)),VALUE(MID(D114,5,2))),DATE(VALUE(LEFT(D114,2)),VALUE(MID(D114,3,2)),VALUE(MID(D114,5,2)))))</f>
        <v/>
      </c>
      <c r="F114" s="25" t="str">
        <f t="shared" ref="F114:F116" si="13">IF(D114="","",IF(VALUE(MID(D114,7,1))&gt;4,"M","F"))</f>
        <v/>
      </c>
      <c r="G114" s="370" t="str">
        <f t="shared" ref="G114:G116" ca="1" si="14">IF(E114="","",YEAR(NOW())-YEAR(E114))</f>
        <v/>
      </c>
      <c r="H114" s="376"/>
      <c r="I114" s="31"/>
      <c r="J114" s="31"/>
      <c r="K114" s="38"/>
      <c r="L114" s="375"/>
      <c r="M114" s="436"/>
      <c r="N114" s="410"/>
      <c r="O114" s="412"/>
    </row>
    <row r="115" spans="1:15" x14ac:dyDescent="0.35">
      <c r="A115" s="49">
        <v>112</v>
      </c>
      <c r="B115" s="27"/>
      <c r="C115" s="27"/>
      <c r="D115" s="358"/>
      <c r="E115" s="359" t="str">
        <f t="shared" si="12"/>
        <v/>
      </c>
      <c r="F115" s="25" t="str">
        <f t="shared" si="13"/>
        <v/>
      </c>
      <c r="G115" s="370" t="str">
        <f t="shared" ca="1" si="14"/>
        <v/>
      </c>
      <c r="H115" s="376"/>
      <c r="I115" s="31"/>
      <c r="J115" s="31"/>
      <c r="K115" s="38"/>
      <c r="L115" s="375"/>
      <c r="M115" s="436"/>
      <c r="N115" s="410"/>
      <c r="O115" s="412"/>
    </row>
    <row r="116" spans="1:15" x14ac:dyDescent="0.35">
      <c r="A116" s="49">
        <v>113</v>
      </c>
      <c r="B116" s="27"/>
      <c r="C116" s="27"/>
      <c r="D116" s="358"/>
      <c r="E116" s="359" t="str">
        <f t="shared" si="12"/>
        <v/>
      </c>
      <c r="F116" s="25" t="str">
        <f t="shared" si="13"/>
        <v/>
      </c>
      <c r="G116" s="370" t="str">
        <f t="shared" ca="1" si="14"/>
        <v/>
      </c>
      <c r="H116" s="376"/>
      <c r="I116" s="31"/>
      <c r="J116" s="31"/>
      <c r="K116" s="38"/>
      <c r="L116" s="375"/>
      <c r="M116" s="436"/>
      <c r="N116" s="410"/>
      <c r="O116" s="412"/>
    </row>
    <row r="117" spans="1:15" x14ac:dyDescent="0.35">
      <c r="A117" s="49">
        <v>114</v>
      </c>
      <c r="B117" s="27"/>
      <c r="C117" s="27"/>
      <c r="D117" s="358"/>
      <c r="E117" s="359" t="str">
        <f t="shared" ref="E117:E180" si="15">IF(D117="","",IF(VALUE(LEFT(D117,2))&lt;40,DATE(100+VALUE(LEFT(D117,2)),VALUE(MID(D117,3,2)),VALUE(MID(D117,5,2))),DATE(VALUE(LEFT(D117,2)),VALUE(MID(D117,3,2)),VALUE(MID(D117,5,2)))))</f>
        <v/>
      </c>
      <c r="F117" s="25" t="str">
        <f t="shared" ref="F117:F180" si="16">IF(D117="","",IF(VALUE(MID(D117,7,1))&gt;4,"M","F"))</f>
        <v/>
      </c>
      <c r="G117" s="370" t="str">
        <f t="shared" ref="G117:G180" ca="1" si="17">IF(E117="","",YEAR(NOW())-YEAR(E117))</f>
        <v/>
      </c>
      <c r="H117" s="376"/>
      <c r="I117" s="31"/>
      <c r="J117" s="31"/>
      <c r="K117" s="38"/>
      <c r="L117" s="375"/>
      <c r="M117" s="436"/>
      <c r="N117" s="410"/>
      <c r="O117" s="412"/>
    </row>
    <row r="118" spans="1:15" x14ac:dyDescent="0.35">
      <c r="A118" s="49">
        <v>115</v>
      </c>
      <c r="B118" s="27"/>
      <c r="C118" s="27"/>
      <c r="D118" s="358"/>
      <c r="E118" s="359" t="str">
        <f t="shared" si="15"/>
        <v/>
      </c>
      <c r="F118" s="25" t="str">
        <f t="shared" si="16"/>
        <v/>
      </c>
      <c r="G118" s="370" t="str">
        <f t="shared" ca="1" si="17"/>
        <v/>
      </c>
      <c r="H118" s="376"/>
      <c r="I118" s="31"/>
      <c r="J118" s="31"/>
      <c r="K118" s="38"/>
      <c r="L118" s="375"/>
      <c r="M118" s="436"/>
      <c r="N118" s="410"/>
      <c r="O118" s="412"/>
    </row>
    <row r="119" spans="1:15" x14ac:dyDescent="0.35">
      <c r="A119" s="49">
        <v>116</v>
      </c>
      <c r="B119" s="27"/>
      <c r="C119" s="27"/>
      <c r="D119" s="358"/>
      <c r="E119" s="359" t="str">
        <f t="shared" si="15"/>
        <v/>
      </c>
      <c r="F119" s="25" t="str">
        <f t="shared" si="16"/>
        <v/>
      </c>
      <c r="G119" s="370" t="str">
        <f t="shared" ca="1" si="17"/>
        <v/>
      </c>
      <c r="H119" s="376"/>
      <c r="I119" s="31"/>
      <c r="J119" s="31"/>
      <c r="K119" s="38"/>
      <c r="L119" s="375"/>
      <c r="M119" s="436"/>
      <c r="N119" s="410"/>
      <c r="O119" s="412"/>
    </row>
    <row r="120" spans="1:15" x14ac:dyDescent="0.35">
      <c r="A120" s="49">
        <v>117</v>
      </c>
      <c r="B120" s="27"/>
      <c r="C120" s="27"/>
      <c r="D120" s="358"/>
      <c r="E120" s="359" t="str">
        <f t="shared" si="15"/>
        <v/>
      </c>
      <c r="F120" s="25" t="str">
        <f t="shared" si="16"/>
        <v/>
      </c>
      <c r="G120" s="370" t="str">
        <f t="shared" ca="1" si="17"/>
        <v/>
      </c>
      <c r="H120" s="376"/>
      <c r="I120" s="31"/>
      <c r="J120" s="31"/>
      <c r="K120" s="38"/>
      <c r="L120" s="375"/>
      <c r="M120" s="436"/>
      <c r="N120" s="410"/>
      <c r="O120" s="412"/>
    </row>
    <row r="121" spans="1:15" x14ac:dyDescent="0.35">
      <c r="A121" s="49">
        <v>118</v>
      </c>
      <c r="B121" s="27"/>
      <c r="C121" s="27"/>
      <c r="D121" s="358"/>
      <c r="E121" s="359" t="str">
        <f t="shared" si="15"/>
        <v/>
      </c>
      <c r="F121" s="25" t="str">
        <f t="shared" si="16"/>
        <v/>
      </c>
      <c r="G121" s="370" t="str">
        <f t="shared" ca="1" si="17"/>
        <v/>
      </c>
      <c r="H121" s="376"/>
      <c r="I121" s="31"/>
      <c r="J121" s="31"/>
      <c r="K121" s="38"/>
      <c r="L121" s="375"/>
      <c r="M121" s="436"/>
      <c r="N121" s="410"/>
      <c r="O121" s="412"/>
    </row>
    <row r="122" spans="1:15" x14ac:dyDescent="0.35">
      <c r="A122" s="49">
        <v>119</v>
      </c>
      <c r="B122" s="27"/>
      <c r="C122" s="27"/>
      <c r="D122" s="358"/>
      <c r="E122" s="359" t="str">
        <f t="shared" si="15"/>
        <v/>
      </c>
      <c r="F122" s="25" t="str">
        <f t="shared" si="16"/>
        <v/>
      </c>
      <c r="G122" s="370" t="str">
        <f t="shared" ca="1" si="17"/>
        <v/>
      </c>
      <c r="H122" s="376"/>
      <c r="I122" s="31"/>
      <c r="J122" s="31"/>
      <c r="K122" s="38"/>
      <c r="L122" s="375"/>
      <c r="M122" s="436"/>
      <c r="N122" s="410"/>
      <c r="O122" s="412"/>
    </row>
    <row r="123" spans="1:15" x14ac:dyDescent="0.35">
      <c r="A123" s="49">
        <v>120</v>
      </c>
      <c r="B123" s="27"/>
      <c r="C123" s="27"/>
      <c r="D123" s="358"/>
      <c r="E123" s="359" t="str">
        <f t="shared" si="15"/>
        <v/>
      </c>
      <c r="F123" s="25" t="str">
        <f t="shared" si="16"/>
        <v/>
      </c>
      <c r="G123" s="370" t="str">
        <f t="shared" ca="1" si="17"/>
        <v/>
      </c>
      <c r="H123" s="376"/>
      <c r="I123" s="31"/>
      <c r="J123" s="31"/>
      <c r="K123" s="38"/>
      <c r="L123" s="375"/>
      <c r="M123" s="436"/>
      <c r="N123" s="410"/>
      <c r="O123" s="412"/>
    </row>
    <row r="124" spans="1:15" x14ac:dyDescent="0.35">
      <c r="A124" s="49">
        <v>121</v>
      </c>
      <c r="B124" s="27"/>
      <c r="C124" s="27"/>
      <c r="D124" s="358"/>
      <c r="E124" s="359" t="str">
        <f t="shared" si="15"/>
        <v/>
      </c>
      <c r="F124" s="25" t="str">
        <f t="shared" si="16"/>
        <v/>
      </c>
      <c r="G124" s="370" t="str">
        <f t="shared" ca="1" si="17"/>
        <v/>
      </c>
      <c r="H124" s="376"/>
      <c r="I124" s="31"/>
      <c r="J124" s="31"/>
      <c r="K124" s="38"/>
      <c r="L124" s="375"/>
      <c r="M124" s="436"/>
      <c r="N124" s="410"/>
      <c r="O124" s="412"/>
    </row>
    <row r="125" spans="1:15" x14ac:dyDescent="0.35">
      <c r="A125" s="49">
        <v>122</v>
      </c>
      <c r="B125" s="27"/>
      <c r="C125" s="27"/>
      <c r="D125" s="358"/>
      <c r="E125" s="359" t="str">
        <f t="shared" si="15"/>
        <v/>
      </c>
      <c r="F125" s="25" t="str">
        <f t="shared" si="16"/>
        <v/>
      </c>
      <c r="G125" s="370" t="str">
        <f t="shared" ca="1" si="17"/>
        <v/>
      </c>
      <c r="H125" s="376"/>
      <c r="I125" s="31"/>
      <c r="J125" s="31"/>
      <c r="K125" s="38"/>
      <c r="L125" s="375"/>
      <c r="M125" s="436"/>
      <c r="N125" s="410"/>
      <c r="O125" s="412"/>
    </row>
    <row r="126" spans="1:15" x14ac:dyDescent="0.35">
      <c r="A126" s="49">
        <v>123</v>
      </c>
      <c r="B126" s="27"/>
      <c r="C126" s="27"/>
      <c r="D126" s="358"/>
      <c r="E126" s="359" t="str">
        <f t="shared" si="15"/>
        <v/>
      </c>
      <c r="F126" s="25" t="str">
        <f t="shared" si="16"/>
        <v/>
      </c>
      <c r="G126" s="370" t="str">
        <f t="shared" ca="1" si="17"/>
        <v/>
      </c>
      <c r="H126" s="376"/>
      <c r="I126" s="31"/>
      <c r="J126" s="31"/>
      <c r="K126" s="38"/>
      <c r="L126" s="375"/>
      <c r="M126" s="436"/>
      <c r="N126" s="410"/>
      <c r="O126" s="412"/>
    </row>
    <row r="127" spans="1:15" x14ac:dyDescent="0.35">
      <c r="A127" s="49">
        <v>124</v>
      </c>
      <c r="B127" s="27"/>
      <c r="C127" s="27"/>
      <c r="D127" s="358"/>
      <c r="E127" s="359" t="str">
        <f t="shared" si="15"/>
        <v/>
      </c>
      <c r="F127" s="25" t="str">
        <f t="shared" si="16"/>
        <v/>
      </c>
      <c r="G127" s="370" t="str">
        <f t="shared" ca="1" si="17"/>
        <v/>
      </c>
      <c r="H127" s="376"/>
      <c r="I127" s="31"/>
      <c r="J127" s="31"/>
      <c r="K127" s="38"/>
      <c r="L127" s="375"/>
      <c r="M127" s="436"/>
      <c r="N127" s="410"/>
      <c r="O127" s="412"/>
    </row>
    <row r="128" spans="1:15" x14ac:dyDescent="0.35">
      <c r="A128" s="49">
        <v>125</v>
      </c>
      <c r="B128" s="27"/>
      <c r="C128" s="27"/>
      <c r="D128" s="358"/>
      <c r="E128" s="359" t="str">
        <f t="shared" si="15"/>
        <v/>
      </c>
      <c r="F128" s="25" t="str">
        <f t="shared" si="16"/>
        <v/>
      </c>
      <c r="G128" s="370" t="str">
        <f t="shared" ca="1" si="17"/>
        <v/>
      </c>
      <c r="H128" s="376"/>
      <c r="I128" s="31"/>
      <c r="J128" s="31"/>
      <c r="K128" s="38"/>
      <c r="L128" s="375"/>
      <c r="M128" s="436"/>
      <c r="N128" s="410"/>
      <c r="O128" s="412"/>
    </row>
    <row r="129" spans="1:15" x14ac:dyDescent="0.35">
      <c r="A129" s="49">
        <v>126</v>
      </c>
      <c r="B129" s="27"/>
      <c r="C129" s="27"/>
      <c r="D129" s="358"/>
      <c r="E129" s="359" t="str">
        <f t="shared" si="15"/>
        <v/>
      </c>
      <c r="F129" s="25" t="str">
        <f t="shared" si="16"/>
        <v/>
      </c>
      <c r="G129" s="370" t="str">
        <f t="shared" ca="1" si="17"/>
        <v/>
      </c>
      <c r="H129" s="376"/>
      <c r="I129" s="31"/>
      <c r="J129" s="31"/>
      <c r="K129" s="38"/>
      <c r="L129" s="375"/>
      <c r="M129" s="436"/>
      <c r="N129" s="410"/>
      <c r="O129" s="412"/>
    </row>
    <row r="130" spans="1:15" x14ac:dyDescent="0.35">
      <c r="A130" s="49">
        <v>127</v>
      </c>
      <c r="B130" s="27"/>
      <c r="C130" s="27"/>
      <c r="D130" s="358"/>
      <c r="E130" s="359" t="str">
        <f t="shared" si="15"/>
        <v/>
      </c>
      <c r="F130" s="25" t="str">
        <f t="shared" si="16"/>
        <v/>
      </c>
      <c r="G130" s="370" t="str">
        <f t="shared" ca="1" si="17"/>
        <v/>
      </c>
      <c r="H130" s="376"/>
      <c r="I130" s="31"/>
      <c r="J130" s="31"/>
      <c r="K130" s="38"/>
      <c r="L130" s="375"/>
      <c r="M130" s="436"/>
      <c r="N130" s="410"/>
      <c r="O130" s="412"/>
    </row>
    <row r="131" spans="1:15" x14ac:dyDescent="0.35">
      <c r="A131" s="49">
        <v>128</v>
      </c>
      <c r="B131" s="27"/>
      <c r="C131" s="27"/>
      <c r="D131" s="358"/>
      <c r="E131" s="359" t="str">
        <f t="shared" si="15"/>
        <v/>
      </c>
      <c r="F131" s="25" t="str">
        <f t="shared" si="16"/>
        <v/>
      </c>
      <c r="G131" s="370" t="str">
        <f t="shared" ca="1" si="17"/>
        <v/>
      </c>
      <c r="H131" s="376"/>
      <c r="I131" s="31"/>
      <c r="J131" s="31"/>
      <c r="K131" s="38"/>
      <c r="L131" s="375"/>
      <c r="M131" s="436"/>
      <c r="N131" s="410"/>
      <c r="O131" s="412"/>
    </row>
    <row r="132" spans="1:15" x14ac:dyDescent="0.35">
      <c r="A132" s="49">
        <v>129</v>
      </c>
      <c r="B132" s="27"/>
      <c r="C132" s="27"/>
      <c r="D132" s="358"/>
      <c r="E132" s="359" t="str">
        <f t="shared" si="15"/>
        <v/>
      </c>
      <c r="F132" s="25" t="str">
        <f t="shared" si="16"/>
        <v/>
      </c>
      <c r="G132" s="370" t="str">
        <f t="shared" ca="1" si="17"/>
        <v/>
      </c>
      <c r="H132" s="376"/>
      <c r="I132" s="31"/>
      <c r="J132" s="31"/>
      <c r="K132" s="38"/>
      <c r="L132" s="375"/>
      <c r="M132" s="436"/>
      <c r="N132" s="410"/>
      <c r="O132" s="412"/>
    </row>
    <row r="133" spans="1:15" x14ac:dyDescent="0.35">
      <c r="A133" s="49">
        <v>130</v>
      </c>
      <c r="B133" s="27"/>
      <c r="C133" s="27"/>
      <c r="D133" s="358"/>
      <c r="E133" s="359" t="str">
        <f t="shared" si="15"/>
        <v/>
      </c>
      <c r="F133" s="25" t="str">
        <f t="shared" si="16"/>
        <v/>
      </c>
      <c r="G133" s="370" t="str">
        <f t="shared" ca="1" si="17"/>
        <v/>
      </c>
      <c r="H133" s="376"/>
      <c r="I133" s="31"/>
      <c r="J133" s="31"/>
      <c r="K133" s="38"/>
      <c r="L133" s="375"/>
      <c r="M133" s="436"/>
      <c r="N133" s="410"/>
      <c r="O133" s="412"/>
    </row>
    <row r="134" spans="1:15" x14ac:dyDescent="0.35">
      <c r="A134" s="49">
        <v>131</v>
      </c>
      <c r="B134" s="27"/>
      <c r="C134" s="27"/>
      <c r="D134" s="358"/>
      <c r="E134" s="359" t="str">
        <f t="shared" si="15"/>
        <v/>
      </c>
      <c r="F134" s="25" t="str">
        <f t="shared" si="16"/>
        <v/>
      </c>
      <c r="G134" s="370" t="str">
        <f t="shared" ca="1" si="17"/>
        <v/>
      </c>
      <c r="H134" s="376"/>
      <c r="I134" s="31"/>
      <c r="J134" s="31"/>
      <c r="K134" s="38"/>
      <c r="L134" s="375"/>
      <c r="M134" s="436"/>
      <c r="N134" s="410"/>
      <c r="O134" s="412"/>
    </row>
    <row r="135" spans="1:15" x14ac:dyDescent="0.35">
      <c r="A135" s="49">
        <v>132</v>
      </c>
      <c r="B135" s="27"/>
      <c r="C135" s="27"/>
      <c r="D135" s="358"/>
      <c r="E135" s="359" t="str">
        <f t="shared" si="15"/>
        <v/>
      </c>
      <c r="F135" s="25" t="str">
        <f t="shared" si="16"/>
        <v/>
      </c>
      <c r="G135" s="370" t="str">
        <f t="shared" ca="1" si="17"/>
        <v/>
      </c>
      <c r="H135" s="376"/>
      <c r="I135" s="31"/>
      <c r="J135" s="31"/>
      <c r="K135" s="38"/>
      <c r="L135" s="375"/>
      <c r="M135" s="436"/>
      <c r="N135" s="410"/>
      <c r="O135" s="412"/>
    </row>
    <row r="136" spans="1:15" x14ac:dyDescent="0.35">
      <c r="A136" s="49">
        <v>133</v>
      </c>
      <c r="B136" s="27"/>
      <c r="C136" s="27"/>
      <c r="D136" s="358"/>
      <c r="E136" s="359" t="str">
        <f t="shared" si="15"/>
        <v/>
      </c>
      <c r="F136" s="25" t="str">
        <f t="shared" si="16"/>
        <v/>
      </c>
      <c r="G136" s="370" t="str">
        <f t="shared" ca="1" si="17"/>
        <v/>
      </c>
      <c r="H136" s="376"/>
      <c r="I136" s="31"/>
      <c r="J136" s="31"/>
      <c r="K136" s="38"/>
      <c r="L136" s="375"/>
      <c r="M136" s="436"/>
      <c r="N136" s="410"/>
      <c r="O136" s="412"/>
    </row>
    <row r="137" spans="1:15" x14ac:dyDescent="0.35">
      <c r="A137" s="49">
        <v>134</v>
      </c>
      <c r="B137" s="27"/>
      <c r="C137" s="27"/>
      <c r="D137" s="358"/>
      <c r="E137" s="359" t="str">
        <f t="shared" si="15"/>
        <v/>
      </c>
      <c r="F137" s="25" t="str">
        <f t="shared" si="16"/>
        <v/>
      </c>
      <c r="G137" s="370" t="str">
        <f t="shared" ca="1" si="17"/>
        <v/>
      </c>
      <c r="H137" s="376"/>
      <c r="I137" s="31"/>
      <c r="J137" s="31"/>
      <c r="K137" s="38"/>
      <c r="L137" s="375"/>
      <c r="M137" s="436"/>
      <c r="N137" s="410"/>
      <c r="O137" s="412"/>
    </row>
    <row r="138" spans="1:15" x14ac:dyDescent="0.35">
      <c r="A138" s="49">
        <v>135</v>
      </c>
      <c r="B138" s="27"/>
      <c r="C138" s="27"/>
      <c r="D138" s="358"/>
      <c r="E138" s="359" t="str">
        <f t="shared" si="15"/>
        <v/>
      </c>
      <c r="F138" s="25" t="str">
        <f t="shared" si="16"/>
        <v/>
      </c>
      <c r="G138" s="370" t="str">
        <f t="shared" ca="1" si="17"/>
        <v/>
      </c>
      <c r="H138" s="376"/>
      <c r="I138" s="31"/>
      <c r="J138" s="31"/>
      <c r="K138" s="38"/>
      <c r="L138" s="375"/>
      <c r="M138" s="436"/>
      <c r="N138" s="410"/>
      <c r="O138" s="412"/>
    </row>
    <row r="139" spans="1:15" x14ac:dyDescent="0.35">
      <c r="A139" s="49">
        <v>136</v>
      </c>
      <c r="B139" s="27"/>
      <c r="C139" s="27"/>
      <c r="D139" s="358"/>
      <c r="E139" s="359" t="str">
        <f t="shared" si="15"/>
        <v/>
      </c>
      <c r="F139" s="25" t="str">
        <f t="shared" si="16"/>
        <v/>
      </c>
      <c r="G139" s="370" t="str">
        <f t="shared" ca="1" si="17"/>
        <v/>
      </c>
      <c r="H139" s="376"/>
      <c r="I139" s="31"/>
      <c r="J139" s="31"/>
      <c r="K139" s="38"/>
      <c r="L139" s="375"/>
      <c r="M139" s="436"/>
      <c r="N139" s="410"/>
      <c r="O139" s="412"/>
    </row>
    <row r="140" spans="1:15" x14ac:dyDescent="0.35">
      <c r="A140" s="49">
        <v>137</v>
      </c>
      <c r="B140" s="27"/>
      <c r="C140" s="27"/>
      <c r="D140" s="358"/>
      <c r="E140" s="359" t="str">
        <f t="shared" si="15"/>
        <v/>
      </c>
      <c r="F140" s="25" t="str">
        <f t="shared" si="16"/>
        <v/>
      </c>
      <c r="G140" s="370" t="str">
        <f t="shared" ca="1" si="17"/>
        <v/>
      </c>
      <c r="H140" s="376"/>
      <c r="I140" s="31"/>
      <c r="J140" s="31"/>
      <c r="K140" s="38"/>
      <c r="L140" s="375"/>
      <c r="M140" s="436"/>
      <c r="N140" s="410"/>
      <c r="O140" s="412"/>
    </row>
    <row r="141" spans="1:15" x14ac:dyDescent="0.35">
      <c r="A141" s="49">
        <v>138</v>
      </c>
      <c r="B141" s="27"/>
      <c r="C141" s="27"/>
      <c r="D141" s="358"/>
      <c r="E141" s="359" t="str">
        <f t="shared" si="15"/>
        <v/>
      </c>
      <c r="F141" s="25" t="str">
        <f t="shared" si="16"/>
        <v/>
      </c>
      <c r="G141" s="370" t="str">
        <f t="shared" ca="1" si="17"/>
        <v/>
      </c>
      <c r="H141" s="376"/>
      <c r="I141" s="31"/>
      <c r="J141" s="31"/>
      <c r="K141" s="38"/>
      <c r="L141" s="375"/>
      <c r="M141" s="436"/>
      <c r="N141" s="410"/>
      <c r="O141" s="412"/>
    </row>
    <row r="142" spans="1:15" x14ac:dyDescent="0.35">
      <c r="A142" s="49">
        <v>139</v>
      </c>
      <c r="B142" s="27"/>
      <c r="C142" s="27"/>
      <c r="D142" s="358"/>
      <c r="E142" s="359" t="str">
        <f t="shared" si="15"/>
        <v/>
      </c>
      <c r="F142" s="25" t="str">
        <f t="shared" si="16"/>
        <v/>
      </c>
      <c r="G142" s="370" t="str">
        <f t="shared" ca="1" si="17"/>
        <v/>
      </c>
      <c r="H142" s="376"/>
      <c r="I142" s="31"/>
      <c r="J142" s="31"/>
      <c r="K142" s="38"/>
      <c r="L142" s="375"/>
      <c r="M142" s="436"/>
      <c r="N142" s="410"/>
      <c r="O142" s="412"/>
    </row>
    <row r="143" spans="1:15" x14ac:dyDescent="0.35">
      <c r="A143" s="49">
        <v>140</v>
      </c>
      <c r="B143" s="27"/>
      <c r="C143" s="27"/>
      <c r="D143" s="358"/>
      <c r="E143" s="359" t="str">
        <f t="shared" si="15"/>
        <v/>
      </c>
      <c r="F143" s="25" t="str">
        <f t="shared" si="16"/>
        <v/>
      </c>
      <c r="G143" s="370" t="str">
        <f t="shared" ca="1" si="17"/>
        <v/>
      </c>
      <c r="H143" s="376"/>
      <c r="I143" s="31"/>
      <c r="J143" s="31"/>
      <c r="K143" s="38"/>
      <c r="L143" s="375"/>
      <c r="M143" s="436"/>
      <c r="N143" s="410"/>
      <c r="O143" s="412"/>
    </row>
    <row r="144" spans="1:15" x14ac:dyDescent="0.35">
      <c r="A144" s="49">
        <v>141</v>
      </c>
      <c r="B144" s="27"/>
      <c r="C144" s="27"/>
      <c r="D144" s="358"/>
      <c r="E144" s="359" t="str">
        <f t="shared" si="15"/>
        <v/>
      </c>
      <c r="F144" s="25" t="str">
        <f t="shared" si="16"/>
        <v/>
      </c>
      <c r="G144" s="370" t="str">
        <f t="shared" ca="1" si="17"/>
        <v/>
      </c>
      <c r="H144" s="376"/>
      <c r="I144" s="31"/>
      <c r="J144" s="31"/>
      <c r="K144" s="38"/>
      <c r="L144" s="375"/>
      <c r="M144" s="436"/>
      <c r="N144" s="410"/>
      <c r="O144" s="412"/>
    </row>
    <row r="145" spans="1:15" x14ac:dyDescent="0.35">
      <c r="A145" s="49">
        <v>142</v>
      </c>
      <c r="B145" s="27"/>
      <c r="C145" s="27"/>
      <c r="D145" s="358"/>
      <c r="E145" s="359" t="str">
        <f t="shared" si="15"/>
        <v/>
      </c>
      <c r="F145" s="25" t="str">
        <f t="shared" si="16"/>
        <v/>
      </c>
      <c r="G145" s="370" t="str">
        <f t="shared" ca="1" si="17"/>
        <v/>
      </c>
      <c r="H145" s="376"/>
      <c r="I145" s="31"/>
      <c r="J145" s="31"/>
      <c r="K145" s="38"/>
      <c r="L145" s="375"/>
      <c r="M145" s="436"/>
      <c r="N145" s="410"/>
      <c r="O145" s="412"/>
    </row>
    <row r="146" spans="1:15" x14ac:dyDescent="0.35">
      <c r="A146" s="49">
        <v>143</v>
      </c>
      <c r="B146" s="27"/>
      <c r="C146" s="27"/>
      <c r="D146" s="358"/>
      <c r="E146" s="359" t="str">
        <f t="shared" si="15"/>
        <v/>
      </c>
      <c r="F146" s="25" t="str">
        <f t="shared" si="16"/>
        <v/>
      </c>
      <c r="G146" s="370" t="str">
        <f t="shared" ca="1" si="17"/>
        <v/>
      </c>
      <c r="H146" s="376"/>
      <c r="I146" s="31"/>
      <c r="J146" s="31"/>
      <c r="K146" s="38"/>
      <c r="L146" s="375"/>
      <c r="M146" s="436"/>
      <c r="N146" s="410"/>
      <c r="O146" s="412"/>
    </row>
    <row r="147" spans="1:15" x14ac:dyDescent="0.35">
      <c r="A147" s="49">
        <v>144</v>
      </c>
      <c r="B147" s="27"/>
      <c r="C147" s="27"/>
      <c r="D147" s="358"/>
      <c r="E147" s="359" t="str">
        <f t="shared" si="15"/>
        <v/>
      </c>
      <c r="F147" s="25" t="str">
        <f t="shared" si="16"/>
        <v/>
      </c>
      <c r="G147" s="370" t="str">
        <f t="shared" ca="1" si="17"/>
        <v/>
      </c>
      <c r="H147" s="376"/>
      <c r="I147" s="31"/>
      <c r="J147" s="31"/>
      <c r="K147" s="38"/>
      <c r="L147" s="375"/>
      <c r="M147" s="436"/>
      <c r="N147" s="410"/>
      <c r="O147" s="412"/>
    </row>
    <row r="148" spans="1:15" x14ac:dyDescent="0.35">
      <c r="A148" s="49">
        <v>145</v>
      </c>
      <c r="B148" s="27"/>
      <c r="C148" s="27"/>
      <c r="D148" s="358"/>
      <c r="E148" s="359" t="str">
        <f t="shared" si="15"/>
        <v/>
      </c>
      <c r="F148" s="25" t="str">
        <f t="shared" si="16"/>
        <v/>
      </c>
      <c r="G148" s="370" t="str">
        <f t="shared" ca="1" si="17"/>
        <v/>
      </c>
      <c r="H148" s="376"/>
      <c r="I148" s="31"/>
      <c r="J148" s="31"/>
      <c r="K148" s="38"/>
      <c r="L148" s="375"/>
      <c r="M148" s="436"/>
      <c r="N148" s="410"/>
      <c r="O148" s="412"/>
    </row>
    <row r="149" spans="1:15" x14ac:dyDescent="0.35">
      <c r="A149" s="49">
        <v>146</v>
      </c>
      <c r="B149" s="27"/>
      <c r="C149" s="27"/>
      <c r="D149" s="358"/>
      <c r="E149" s="359" t="str">
        <f t="shared" si="15"/>
        <v/>
      </c>
      <c r="F149" s="25" t="str">
        <f t="shared" si="16"/>
        <v/>
      </c>
      <c r="G149" s="370" t="str">
        <f t="shared" ca="1" si="17"/>
        <v/>
      </c>
      <c r="H149" s="376"/>
      <c r="I149" s="31"/>
      <c r="J149" s="31"/>
      <c r="K149" s="38"/>
      <c r="L149" s="375"/>
      <c r="M149" s="436"/>
      <c r="N149" s="410"/>
      <c r="O149" s="412"/>
    </row>
    <row r="150" spans="1:15" x14ac:dyDescent="0.35">
      <c r="A150" s="49">
        <v>147</v>
      </c>
      <c r="B150" s="27"/>
      <c r="C150" s="27"/>
      <c r="D150" s="358"/>
      <c r="E150" s="359" t="str">
        <f t="shared" si="15"/>
        <v/>
      </c>
      <c r="F150" s="25" t="str">
        <f t="shared" si="16"/>
        <v/>
      </c>
      <c r="G150" s="370" t="str">
        <f t="shared" ca="1" si="17"/>
        <v/>
      </c>
      <c r="H150" s="376"/>
      <c r="I150" s="31"/>
      <c r="J150" s="31"/>
      <c r="K150" s="38"/>
      <c r="L150" s="375"/>
      <c r="M150" s="436"/>
      <c r="N150" s="410"/>
      <c r="O150" s="412"/>
    </row>
    <row r="151" spans="1:15" x14ac:dyDescent="0.35">
      <c r="A151" s="49">
        <v>148</v>
      </c>
      <c r="B151" s="27"/>
      <c r="C151" s="27"/>
      <c r="D151" s="358"/>
      <c r="E151" s="359" t="str">
        <f t="shared" si="15"/>
        <v/>
      </c>
      <c r="F151" s="25" t="str">
        <f t="shared" si="16"/>
        <v/>
      </c>
      <c r="G151" s="370" t="str">
        <f t="shared" ca="1" si="17"/>
        <v/>
      </c>
      <c r="H151" s="376"/>
      <c r="I151" s="31"/>
      <c r="J151" s="31"/>
      <c r="K151" s="38"/>
      <c r="L151" s="375"/>
      <c r="M151" s="436"/>
      <c r="N151" s="410"/>
      <c r="O151" s="412"/>
    </row>
    <row r="152" spans="1:15" x14ac:dyDescent="0.35">
      <c r="A152" s="49">
        <v>149</v>
      </c>
      <c r="B152" s="27"/>
      <c r="C152" s="27"/>
      <c r="D152" s="358"/>
      <c r="E152" s="359" t="str">
        <f t="shared" si="15"/>
        <v/>
      </c>
      <c r="F152" s="25" t="str">
        <f t="shared" si="16"/>
        <v/>
      </c>
      <c r="G152" s="370" t="str">
        <f t="shared" ca="1" si="17"/>
        <v/>
      </c>
      <c r="H152" s="376"/>
      <c r="I152" s="31"/>
      <c r="J152" s="31"/>
      <c r="K152" s="38"/>
      <c r="L152" s="375"/>
      <c r="M152" s="436"/>
      <c r="N152" s="410"/>
      <c r="O152" s="412"/>
    </row>
    <row r="153" spans="1:15" x14ac:dyDescent="0.35">
      <c r="A153" s="49">
        <v>150</v>
      </c>
      <c r="B153" s="27"/>
      <c r="C153" s="27"/>
      <c r="D153" s="358"/>
      <c r="E153" s="359" t="str">
        <f t="shared" si="15"/>
        <v/>
      </c>
      <c r="F153" s="25" t="str">
        <f t="shared" si="16"/>
        <v/>
      </c>
      <c r="G153" s="370" t="str">
        <f t="shared" ca="1" si="17"/>
        <v/>
      </c>
      <c r="H153" s="376"/>
      <c r="I153" s="31"/>
      <c r="J153" s="31"/>
      <c r="K153" s="38"/>
      <c r="L153" s="375"/>
      <c r="M153" s="436"/>
      <c r="N153" s="410"/>
      <c r="O153" s="412"/>
    </row>
    <row r="154" spans="1:15" x14ac:dyDescent="0.35">
      <c r="A154" s="49">
        <v>151</v>
      </c>
      <c r="B154" s="27"/>
      <c r="C154" s="27"/>
      <c r="D154" s="358"/>
      <c r="E154" s="359" t="str">
        <f t="shared" si="15"/>
        <v/>
      </c>
      <c r="F154" s="25" t="str">
        <f t="shared" si="16"/>
        <v/>
      </c>
      <c r="G154" s="370" t="str">
        <f t="shared" ca="1" si="17"/>
        <v/>
      </c>
      <c r="H154" s="376"/>
      <c r="I154" s="31"/>
      <c r="J154" s="31"/>
      <c r="K154" s="38"/>
      <c r="L154" s="375"/>
      <c r="M154" s="436"/>
      <c r="N154" s="410"/>
      <c r="O154" s="412"/>
    </row>
    <row r="155" spans="1:15" x14ac:dyDescent="0.35">
      <c r="A155" s="49">
        <v>152</v>
      </c>
      <c r="B155" s="27"/>
      <c r="C155" s="27"/>
      <c r="D155" s="358"/>
      <c r="E155" s="359" t="str">
        <f t="shared" si="15"/>
        <v/>
      </c>
      <c r="F155" s="25" t="str">
        <f t="shared" si="16"/>
        <v/>
      </c>
      <c r="G155" s="370" t="str">
        <f t="shared" ca="1" si="17"/>
        <v/>
      </c>
      <c r="H155" s="376"/>
      <c r="I155" s="31"/>
      <c r="J155" s="31"/>
      <c r="K155" s="38"/>
      <c r="L155" s="375"/>
      <c r="M155" s="436"/>
      <c r="N155" s="410"/>
      <c r="O155" s="412"/>
    </row>
    <row r="156" spans="1:15" x14ac:dyDescent="0.35">
      <c r="A156" s="49">
        <v>153</v>
      </c>
      <c r="B156" s="27"/>
      <c r="C156" s="27"/>
      <c r="D156" s="358"/>
      <c r="E156" s="359" t="str">
        <f t="shared" si="15"/>
        <v/>
      </c>
      <c r="F156" s="25" t="str">
        <f t="shared" si="16"/>
        <v/>
      </c>
      <c r="G156" s="370" t="str">
        <f t="shared" ca="1" si="17"/>
        <v/>
      </c>
      <c r="H156" s="376"/>
      <c r="I156" s="31"/>
      <c r="J156" s="31"/>
      <c r="K156" s="38"/>
      <c r="L156" s="375"/>
      <c r="M156" s="436"/>
      <c r="N156" s="410"/>
      <c r="O156" s="412"/>
    </row>
    <row r="157" spans="1:15" x14ac:dyDescent="0.35">
      <c r="A157" s="49">
        <v>154</v>
      </c>
      <c r="B157" s="27"/>
      <c r="C157" s="27"/>
      <c r="D157" s="358"/>
      <c r="E157" s="359" t="str">
        <f t="shared" si="15"/>
        <v/>
      </c>
      <c r="F157" s="25" t="str">
        <f t="shared" si="16"/>
        <v/>
      </c>
      <c r="G157" s="370" t="str">
        <f t="shared" ca="1" si="17"/>
        <v/>
      </c>
      <c r="H157" s="376"/>
      <c r="I157" s="31"/>
      <c r="J157" s="31"/>
      <c r="K157" s="38"/>
      <c r="L157" s="375"/>
      <c r="M157" s="436"/>
      <c r="N157" s="410"/>
      <c r="O157" s="412"/>
    </row>
    <row r="158" spans="1:15" x14ac:dyDescent="0.35">
      <c r="A158" s="49">
        <v>155</v>
      </c>
      <c r="B158" s="27"/>
      <c r="C158" s="27"/>
      <c r="D158" s="358"/>
      <c r="E158" s="359" t="str">
        <f t="shared" si="15"/>
        <v/>
      </c>
      <c r="F158" s="25" t="str">
        <f t="shared" si="16"/>
        <v/>
      </c>
      <c r="G158" s="370" t="str">
        <f t="shared" ca="1" si="17"/>
        <v/>
      </c>
      <c r="H158" s="376"/>
      <c r="I158" s="31"/>
      <c r="J158" s="31"/>
      <c r="K158" s="38"/>
      <c r="L158" s="375"/>
      <c r="M158" s="436"/>
      <c r="N158" s="410"/>
      <c r="O158" s="412"/>
    </row>
    <row r="159" spans="1:15" x14ac:dyDescent="0.35">
      <c r="A159" s="49">
        <v>156</v>
      </c>
      <c r="B159" s="27"/>
      <c r="C159" s="27"/>
      <c r="D159" s="358"/>
      <c r="E159" s="359" t="str">
        <f t="shared" si="15"/>
        <v/>
      </c>
      <c r="F159" s="25" t="str">
        <f t="shared" si="16"/>
        <v/>
      </c>
      <c r="G159" s="370" t="str">
        <f t="shared" ca="1" si="17"/>
        <v/>
      </c>
      <c r="H159" s="376"/>
      <c r="I159" s="31"/>
      <c r="J159" s="31"/>
      <c r="K159" s="38"/>
      <c r="L159" s="375"/>
      <c r="M159" s="436"/>
      <c r="N159" s="410"/>
      <c r="O159" s="412"/>
    </row>
    <row r="160" spans="1:15" x14ac:dyDescent="0.35">
      <c r="A160" s="49">
        <v>157</v>
      </c>
      <c r="B160" s="27"/>
      <c r="C160" s="27"/>
      <c r="D160" s="358"/>
      <c r="E160" s="359" t="str">
        <f t="shared" si="15"/>
        <v/>
      </c>
      <c r="F160" s="25" t="str">
        <f t="shared" si="16"/>
        <v/>
      </c>
      <c r="G160" s="370" t="str">
        <f t="shared" ca="1" si="17"/>
        <v/>
      </c>
      <c r="H160" s="376"/>
      <c r="I160" s="31"/>
      <c r="J160" s="31"/>
      <c r="K160" s="38"/>
      <c r="L160" s="375"/>
      <c r="M160" s="436"/>
      <c r="N160" s="410"/>
      <c r="O160" s="412"/>
    </row>
    <row r="161" spans="1:15" x14ac:dyDescent="0.35">
      <c r="A161" s="49">
        <v>158</v>
      </c>
      <c r="B161" s="27"/>
      <c r="C161" s="27"/>
      <c r="D161" s="358"/>
      <c r="E161" s="359" t="str">
        <f t="shared" si="15"/>
        <v/>
      </c>
      <c r="F161" s="25" t="str">
        <f t="shared" si="16"/>
        <v/>
      </c>
      <c r="G161" s="370" t="str">
        <f t="shared" ca="1" si="17"/>
        <v/>
      </c>
      <c r="H161" s="376"/>
      <c r="I161" s="31"/>
      <c r="J161" s="31"/>
      <c r="K161" s="38"/>
      <c r="L161" s="375"/>
      <c r="M161" s="436"/>
      <c r="N161" s="410"/>
      <c r="O161" s="412"/>
    </row>
    <row r="162" spans="1:15" x14ac:dyDescent="0.35">
      <c r="A162" s="49">
        <v>159</v>
      </c>
      <c r="B162" s="27"/>
      <c r="C162" s="27"/>
      <c r="D162" s="358"/>
      <c r="E162" s="359" t="str">
        <f t="shared" si="15"/>
        <v/>
      </c>
      <c r="F162" s="25" t="str">
        <f t="shared" si="16"/>
        <v/>
      </c>
      <c r="G162" s="370" t="str">
        <f t="shared" ca="1" si="17"/>
        <v/>
      </c>
      <c r="H162" s="376"/>
      <c r="I162" s="31"/>
      <c r="J162" s="31"/>
      <c r="K162" s="38"/>
      <c r="L162" s="375"/>
      <c r="M162" s="436"/>
      <c r="N162" s="410"/>
      <c r="O162" s="412"/>
    </row>
    <row r="163" spans="1:15" x14ac:dyDescent="0.35">
      <c r="A163" s="49">
        <v>160</v>
      </c>
      <c r="B163" s="27"/>
      <c r="C163" s="27"/>
      <c r="D163" s="358"/>
      <c r="E163" s="359" t="str">
        <f t="shared" si="15"/>
        <v/>
      </c>
      <c r="F163" s="25" t="str">
        <f t="shared" si="16"/>
        <v/>
      </c>
      <c r="G163" s="370" t="str">
        <f t="shared" ca="1" si="17"/>
        <v/>
      </c>
      <c r="H163" s="376"/>
      <c r="I163" s="31"/>
      <c r="J163" s="31"/>
      <c r="K163" s="38"/>
      <c r="L163" s="375"/>
      <c r="M163" s="436"/>
      <c r="N163" s="410"/>
      <c r="O163" s="412"/>
    </row>
    <row r="164" spans="1:15" x14ac:dyDescent="0.35">
      <c r="A164" s="49">
        <v>161</v>
      </c>
      <c r="B164" s="27"/>
      <c r="C164" s="27"/>
      <c r="D164" s="358"/>
      <c r="E164" s="359" t="str">
        <f t="shared" si="15"/>
        <v/>
      </c>
      <c r="F164" s="25" t="str">
        <f t="shared" si="16"/>
        <v/>
      </c>
      <c r="G164" s="370" t="str">
        <f t="shared" ca="1" si="17"/>
        <v/>
      </c>
      <c r="H164" s="376"/>
      <c r="I164" s="31"/>
      <c r="J164" s="31"/>
      <c r="K164" s="38"/>
      <c r="L164" s="375"/>
      <c r="M164" s="436"/>
      <c r="N164" s="410"/>
      <c r="O164" s="412"/>
    </row>
    <row r="165" spans="1:15" x14ac:dyDescent="0.35">
      <c r="A165" s="49">
        <v>162</v>
      </c>
      <c r="B165" s="27"/>
      <c r="C165" s="27"/>
      <c r="D165" s="358"/>
      <c r="E165" s="359" t="str">
        <f t="shared" si="15"/>
        <v/>
      </c>
      <c r="F165" s="25" t="str">
        <f t="shared" si="16"/>
        <v/>
      </c>
      <c r="G165" s="370" t="str">
        <f t="shared" ca="1" si="17"/>
        <v/>
      </c>
      <c r="H165" s="376"/>
      <c r="I165" s="31"/>
      <c r="J165" s="31"/>
      <c r="K165" s="38"/>
      <c r="L165" s="375"/>
      <c r="M165" s="436"/>
      <c r="N165" s="410"/>
      <c r="O165" s="412"/>
    </row>
    <row r="166" spans="1:15" x14ac:dyDescent="0.35">
      <c r="A166" s="49">
        <v>163</v>
      </c>
      <c r="B166" s="27"/>
      <c r="C166" s="27"/>
      <c r="D166" s="358"/>
      <c r="E166" s="359" t="str">
        <f t="shared" si="15"/>
        <v/>
      </c>
      <c r="F166" s="25" t="str">
        <f t="shared" si="16"/>
        <v/>
      </c>
      <c r="G166" s="370" t="str">
        <f t="shared" ca="1" si="17"/>
        <v/>
      </c>
      <c r="H166" s="376"/>
      <c r="I166" s="31"/>
      <c r="J166" s="31"/>
      <c r="K166" s="38"/>
      <c r="L166" s="375"/>
      <c r="M166" s="436"/>
      <c r="N166" s="410"/>
      <c r="O166" s="412"/>
    </row>
    <row r="167" spans="1:15" x14ac:dyDescent="0.35">
      <c r="A167" s="49">
        <v>164</v>
      </c>
      <c r="B167" s="27"/>
      <c r="C167" s="27"/>
      <c r="D167" s="358"/>
      <c r="E167" s="359" t="str">
        <f t="shared" si="15"/>
        <v/>
      </c>
      <c r="F167" s="25" t="str">
        <f t="shared" si="16"/>
        <v/>
      </c>
      <c r="G167" s="370" t="str">
        <f t="shared" ca="1" si="17"/>
        <v/>
      </c>
      <c r="H167" s="376"/>
      <c r="I167" s="31"/>
      <c r="J167" s="31"/>
      <c r="K167" s="38"/>
      <c r="L167" s="375"/>
      <c r="M167" s="436"/>
      <c r="N167" s="410"/>
      <c r="O167" s="412"/>
    </row>
    <row r="168" spans="1:15" x14ac:dyDescent="0.35">
      <c r="A168" s="49">
        <v>165</v>
      </c>
      <c r="B168" s="27"/>
      <c r="C168" s="27"/>
      <c r="D168" s="358"/>
      <c r="E168" s="359" t="str">
        <f t="shared" si="15"/>
        <v/>
      </c>
      <c r="F168" s="25" t="str">
        <f t="shared" si="16"/>
        <v/>
      </c>
      <c r="G168" s="370" t="str">
        <f t="shared" ca="1" si="17"/>
        <v/>
      </c>
      <c r="H168" s="376"/>
      <c r="I168" s="31"/>
      <c r="J168" s="31"/>
      <c r="K168" s="38"/>
      <c r="L168" s="375"/>
      <c r="M168" s="436"/>
      <c r="N168" s="410"/>
      <c r="O168" s="412"/>
    </row>
    <row r="169" spans="1:15" x14ac:dyDescent="0.35">
      <c r="A169" s="49">
        <v>166</v>
      </c>
      <c r="B169" s="27"/>
      <c r="C169" s="27"/>
      <c r="D169" s="358"/>
      <c r="E169" s="359" t="str">
        <f t="shared" si="15"/>
        <v/>
      </c>
      <c r="F169" s="25" t="str">
        <f t="shared" si="16"/>
        <v/>
      </c>
      <c r="G169" s="370" t="str">
        <f t="shared" ca="1" si="17"/>
        <v/>
      </c>
      <c r="H169" s="376"/>
      <c r="I169" s="31"/>
      <c r="J169" s="31"/>
      <c r="K169" s="38"/>
      <c r="L169" s="375"/>
      <c r="M169" s="436"/>
      <c r="N169" s="410"/>
      <c r="O169" s="412"/>
    </row>
    <row r="170" spans="1:15" x14ac:dyDescent="0.35">
      <c r="A170" s="49">
        <v>167</v>
      </c>
      <c r="B170" s="27"/>
      <c r="C170" s="27"/>
      <c r="D170" s="358"/>
      <c r="E170" s="359" t="str">
        <f t="shared" si="15"/>
        <v/>
      </c>
      <c r="F170" s="25" t="str">
        <f t="shared" si="16"/>
        <v/>
      </c>
      <c r="G170" s="370" t="str">
        <f t="shared" ca="1" si="17"/>
        <v/>
      </c>
      <c r="H170" s="376"/>
      <c r="I170" s="31"/>
      <c r="J170" s="31"/>
      <c r="K170" s="38"/>
      <c r="L170" s="375"/>
      <c r="M170" s="436"/>
      <c r="N170" s="410"/>
      <c r="O170" s="412"/>
    </row>
    <row r="171" spans="1:15" x14ac:dyDescent="0.35">
      <c r="A171" s="49">
        <v>168</v>
      </c>
      <c r="B171" s="27"/>
      <c r="C171" s="27"/>
      <c r="D171" s="358"/>
      <c r="E171" s="359" t="str">
        <f t="shared" si="15"/>
        <v/>
      </c>
      <c r="F171" s="25" t="str">
        <f t="shared" si="16"/>
        <v/>
      </c>
      <c r="G171" s="370" t="str">
        <f t="shared" ca="1" si="17"/>
        <v/>
      </c>
      <c r="H171" s="376"/>
      <c r="I171" s="31"/>
      <c r="J171" s="31"/>
      <c r="K171" s="38"/>
      <c r="L171" s="375"/>
      <c r="M171" s="436"/>
      <c r="N171" s="410"/>
      <c r="O171" s="412"/>
    </row>
    <row r="172" spans="1:15" x14ac:dyDescent="0.35">
      <c r="A172" s="49">
        <v>169</v>
      </c>
      <c r="B172" s="27"/>
      <c r="C172" s="27"/>
      <c r="D172" s="358"/>
      <c r="E172" s="359" t="str">
        <f t="shared" si="15"/>
        <v/>
      </c>
      <c r="F172" s="25" t="str">
        <f t="shared" si="16"/>
        <v/>
      </c>
      <c r="G172" s="370" t="str">
        <f t="shared" ca="1" si="17"/>
        <v/>
      </c>
      <c r="H172" s="376"/>
      <c r="I172" s="31"/>
      <c r="J172" s="31"/>
      <c r="K172" s="38"/>
      <c r="L172" s="375"/>
      <c r="M172" s="436"/>
      <c r="N172" s="410"/>
      <c r="O172" s="412"/>
    </row>
    <row r="173" spans="1:15" x14ac:dyDescent="0.35">
      <c r="A173" s="49">
        <v>170</v>
      </c>
      <c r="B173" s="27"/>
      <c r="C173" s="27"/>
      <c r="D173" s="358"/>
      <c r="E173" s="359" t="str">
        <f t="shared" si="15"/>
        <v/>
      </c>
      <c r="F173" s="25" t="str">
        <f t="shared" si="16"/>
        <v/>
      </c>
      <c r="G173" s="370" t="str">
        <f t="shared" ca="1" si="17"/>
        <v/>
      </c>
      <c r="H173" s="376"/>
      <c r="I173" s="31"/>
      <c r="J173" s="31"/>
      <c r="K173" s="38"/>
      <c r="L173" s="375"/>
      <c r="M173" s="436"/>
      <c r="N173" s="410"/>
      <c r="O173" s="412"/>
    </row>
    <row r="174" spans="1:15" x14ac:dyDescent="0.35">
      <c r="A174" s="49">
        <v>171</v>
      </c>
      <c r="B174" s="27"/>
      <c r="C174" s="27"/>
      <c r="D174" s="358"/>
      <c r="E174" s="359" t="str">
        <f t="shared" si="15"/>
        <v/>
      </c>
      <c r="F174" s="25" t="str">
        <f t="shared" si="16"/>
        <v/>
      </c>
      <c r="G174" s="370" t="str">
        <f t="shared" ca="1" si="17"/>
        <v/>
      </c>
      <c r="H174" s="376"/>
      <c r="I174" s="31"/>
      <c r="J174" s="31"/>
      <c r="K174" s="38"/>
      <c r="L174" s="375"/>
      <c r="M174" s="436"/>
      <c r="N174" s="410"/>
      <c r="O174" s="412"/>
    </row>
    <row r="175" spans="1:15" x14ac:dyDescent="0.35">
      <c r="A175" s="49">
        <v>172</v>
      </c>
      <c r="B175" s="27"/>
      <c r="C175" s="27"/>
      <c r="D175" s="358"/>
      <c r="E175" s="359" t="str">
        <f t="shared" si="15"/>
        <v/>
      </c>
      <c r="F175" s="25" t="str">
        <f t="shared" si="16"/>
        <v/>
      </c>
      <c r="G175" s="370" t="str">
        <f t="shared" ca="1" si="17"/>
        <v/>
      </c>
      <c r="H175" s="376"/>
      <c r="I175" s="31"/>
      <c r="J175" s="31"/>
      <c r="K175" s="38"/>
      <c r="L175" s="375"/>
      <c r="M175" s="436"/>
      <c r="N175" s="410"/>
      <c r="O175" s="412"/>
    </row>
    <row r="176" spans="1:15" x14ac:dyDescent="0.35">
      <c r="A176" s="49">
        <v>173</v>
      </c>
      <c r="B176" s="27"/>
      <c r="C176" s="27"/>
      <c r="D176" s="358"/>
      <c r="E176" s="359" t="str">
        <f t="shared" si="15"/>
        <v/>
      </c>
      <c r="F176" s="25" t="str">
        <f t="shared" si="16"/>
        <v/>
      </c>
      <c r="G176" s="370" t="str">
        <f t="shared" ca="1" si="17"/>
        <v/>
      </c>
      <c r="H176" s="376"/>
      <c r="I176" s="31"/>
      <c r="J176" s="31"/>
      <c r="K176" s="38"/>
      <c r="L176" s="375"/>
      <c r="M176" s="436"/>
      <c r="N176" s="410"/>
      <c r="O176" s="412"/>
    </row>
    <row r="177" spans="1:15" x14ac:dyDescent="0.35">
      <c r="A177" s="49">
        <v>174</v>
      </c>
      <c r="B177" s="27"/>
      <c r="C177" s="27"/>
      <c r="D177" s="358"/>
      <c r="E177" s="359" t="str">
        <f t="shared" si="15"/>
        <v/>
      </c>
      <c r="F177" s="25" t="str">
        <f t="shared" si="16"/>
        <v/>
      </c>
      <c r="G177" s="370" t="str">
        <f t="shared" ca="1" si="17"/>
        <v/>
      </c>
      <c r="H177" s="376"/>
      <c r="I177" s="31"/>
      <c r="J177" s="31"/>
      <c r="K177" s="38"/>
      <c r="L177" s="375"/>
      <c r="M177" s="436"/>
      <c r="N177" s="410"/>
      <c r="O177" s="412"/>
    </row>
    <row r="178" spans="1:15" x14ac:dyDescent="0.35">
      <c r="A178" s="49">
        <v>175</v>
      </c>
      <c r="B178" s="27"/>
      <c r="C178" s="27"/>
      <c r="D178" s="358"/>
      <c r="E178" s="359" t="str">
        <f t="shared" si="15"/>
        <v/>
      </c>
      <c r="F178" s="25" t="str">
        <f t="shared" si="16"/>
        <v/>
      </c>
      <c r="G178" s="370" t="str">
        <f t="shared" ca="1" si="17"/>
        <v/>
      </c>
      <c r="H178" s="376"/>
      <c r="I178" s="31"/>
      <c r="J178" s="31"/>
      <c r="K178" s="38"/>
      <c r="L178" s="375"/>
      <c r="M178" s="436"/>
      <c r="N178" s="410"/>
      <c r="O178" s="412"/>
    </row>
    <row r="179" spans="1:15" x14ac:dyDescent="0.35">
      <c r="A179" s="49">
        <v>176</v>
      </c>
      <c r="B179" s="27"/>
      <c r="C179" s="27"/>
      <c r="D179" s="358"/>
      <c r="E179" s="359" t="str">
        <f t="shared" si="15"/>
        <v/>
      </c>
      <c r="F179" s="25" t="str">
        <f t="shared" si="16"/>
        <v/>
      </c>
      <c r="G179" s="370" t="str">
        <f t="shared" ca="1" si="17"/>
        <v/>
      </c>
      <c r="H179" s="376"/>
      <c r="I179" s="31"/>
      <c r="J179" s="31"/>
      <c r="K179" s="38"/>
      <c r="L179" s="375"/>
      <c r="M179" s="436"/>
      <c r="N179" s="410"/>
      <c r="O179" s="412"/>
    </row>
    <row r="180" spans="1:15" x14ac:dyDescent="0.35">
      <c r="A180" s="49">
        <v>177</v>
      </c>
      <c r="B180" s="27"/>
      <c r="C180" s="27"/>
      <c r="D180" s="358"/>
      <c r="E180" s="359" t="str">
        <f t="shared" si="15"/>
        <v/>
      </c>
      <c r="F180" s="25" t="str">
        <f t="shared" si="16"/>
        <v/>
      </c>
      <c r="G180" s="370" t="str">
        <f t="shared" ca="1" si="17"/>
        <v/>
      </c>
      <c r="H180" s="376"/>
      <c r="I180" s="31"/>
      <c r="J180" s="31"/>
      <c r="K180" s="38"/>
      <c r="L180" s="375"/>
      <c r="M180" s="436"/>
      <c r="N180" s="410"/>
      <c r="O180" s="412"/>
    </row>
    <row r="181" spans="1:15" x14ac:dyDescent="0.35">
      <c r="A181" s="49">
        <v>178</v>
      </c>
      <c r="B181" s="27"/>
      <c r="C181" s="27"/>
      <c r="D181" s="358"/>
      <c r="E181" s="359" t="str">
        <f t="shared" ref="E181:E244" si="18">IF(D181="","",IF(VALUE(LEFT(D181,2))&lt;40,DATE(100+VALUE(LEFT(D181,2)),VALUE(MID(D181,3,2)),VALUE(MID(D181,5,2))),DATE(VALUE(LEFT(D181,2)),VALUE(MID(D181,3,2)),VALUE(MID(D181,5,2)))))</f>
        <v/>
      </c>
      <c r="F181" s="25" t="str">
        <f t="shared" ref="F181:F244" si="19">IF(D181="","",IF(VALUE(MID(D181,7,1))&gt;4,"M","F"))</f>
        <v/>
      </c>
      <c r="G181" s="370" t="str">
        <f t="shared" ref="G181:G244" ca="1" si="20">IF(E181="","",YEAR(NOW())-YEAR(E181))</f>
        <v/>
      </c>
      <c r="H181" s="376"/>
      <c r="I181" s="31"/>
      <c r="J181" s="31"/>
      <c r="K181" s="38"/>
      <c r="L181" s="375"/>
      <c r="M181" s="436"/>
      <c r="N181" s="410"/>
      <c r="O181" s="412"/>
    </row>
    <row r="182" spans="1:15" x14ac:dyDescent="0.35">
      <c r="A182" s="49">
        <v>179</v>
      </c>
      <c r="B182" s="27"/>
      <c r="C182" s="27"/>
      <c r="D182" s="358"/>
      <c r="E182" s="359" t="str">
        <f t="shared" si="18"/>
        <v/>
      </c>
      <c r="F182" s="25" t="str">
        <f t="shared" si="19"/>
        <v/>
      </c>
      <c r="G182" s="370" t="str">
        <f t="shared" ca="1" si="20"/>
        <v/>
      </c>
      <c r="H182" s="376"/>
      <c r="I182" s="31"/>
      <c r="J182" s="31"/>
      <c r="K182" s="38"/>
      <c r="L182" s="375"/>
      <c r="M182" s="436"/>
      <c r="N182" s="410"/>
      <c r="O182" s="412"/>
    </row>
    <row r="183" spans="1:15" x14ac:dyDescent="0.35">
      <c r="A183" s="49">
        <v>180</v>
      </c>
      <c r="B183" s="27"/>
      <c r="C183" s="27"/>
      <c r="D183" s="358"/>
      <c r="E183" s="359" t="str">
        <f t="shared" si="18"/>
        <v/>
      </c>
      <c r="F183" s="25" t="str">
        <f t="shared" si="19"/>
        <v/>
      </c>
      <c r="G183" s="370" t="str">
        <f t="shared" ca="1" si="20"/>
        <v/>
      </c>
      <c r="H183" s="376"/>
      <c r="I183" s="31"/>
      <c r="J183" s="31"/>
      <c r="K183" s="38"/>
      <c r="L183" s="375"/>
      <c r="M183" s="436"/>
      <c r="N183" s="410"/>
      <c r="O183" s="412"/>
    </row>
    <row r="184" spans="1:15" x14ac:dyDescent="0.35">
      <c r="A184" s="49">
        <v>181</v>
      </c>
      <c r="B184" s="27"/>
      <c r="C184" s="27"/>
      <c r="D184" s="358"/>
      <c r="E184" s="359" t="str">
        <f t="shared" si="18"/>
        <v/>
      </c>
      <c r="F184" s="25" t="str">
        <f t="shared" si="19"/>
        <v/>
      </c>
      <c r="G184" s="370" t="str">
        <f t="shared" ca="1" si="20"/>
        <v/>
      </c>
      <c r="H184" s="376"/>
      <c r="I184" s="31"/>
      <c r="J184" s="31"/>
      <c r="K184" s="38"/>
      <c r="L184" s="375"/>
      <c r="M184" s="436"/>
      <c r="N184" s="410"/>
      <c r="O184" s="412"/>
    </row>
    <row r="185" spans="1:15" x14ac:dyDescent="0.35">
      <c r="A185" s="49">
        <v>182</v>
      </c>
      <c r="B185" s="27"/>
      <c r="C185" s="27"/>
      <c r="D185" s="358"/>
      <c r="E185" s="359" t="str">
        <f t="shared" si="18"/>
        <v/>
      </c>
      <c r="F185" s="25" t="str">
        <f t="shared" si="19"/>
        <v/>
      </c>
      <c r="G185" s="370" t="str">
        <f t="shared" ca="1" si="20"/>
        <v/>
      </c>
      <c r="H185" s="376"/>
      <c r="I185" s="31"/>
      <c r="J185" s="31"/>
      <c r="K185" s="38"/>
      <c r="L185" s="375"/>
      <c r="M185" s="436"/>
      <c r="N185" s="410"/>
      <c r="O185" s="412"/>
    </row>
    <row r="186" spans="1:15" x14ac:dyDescent="0.35">
      <c r="A186" s="49">
        <v>183</v>
      </c>
      <c r="B186" s="27"/>
      <c r="C186" s="27"/>
      <c r="D186" s="358"/>
      <c r="E186" s="359" t="str">
        <f t="shared" si="18"/>
        <v/>
      </c>
      <c r="F186" s="25" t="str">
        <f t="shared" si="19"/>
        <v/>
      </c>
      <c r="G186" s="370" t="str">
        <f t="shared" ca="1" si="20"/>
        <v/>
      </c>
      <c r="H186" s="376"/>
      <c r="I186" s="31"/>
      <c r="J186" s="31"/>
      <c r="K186" s="38"/>
      <c r="L186" s="375"/>
      <c r="M186" s="436"/>
      <c r="N186" s="410"/>
      <c r="O186" s="412"/>
    </row>
    <row r="187" spans="1:15" x14ac:dyDescent="0.35">
      <c r="A187" s="49">
        <v>184</v>
      </c>
      <c r="B187" s="27"/>
      <c r="C187" s="27"/>
      <c r="D187" s="358"/>
      <c r="E187" s="359" t="str">
        <f t="shared" si="18"/>
        <v/>
      </c>
      <c r="F187" s="25" t="str">
        <f t="shared" si="19"/>
        <v/>
      </c>
      <c r="G187" s="370" t="str">
        <f t="shared" ca="1" si="20"/>
        <v/>
      </c>
      <c r="H187" s="376"/>
      <c r="I187" s="31"/>
      <c r="J187" s="31"/>
      <c r="K187" s="38"/>
      <c r="L187" s="375"/>
      <c r="M187" s="436"/>
      <c r="N187" s="410"/>
      <c r="O187" s="412"/>
    </row>
    <row r="188" spans="1:15" x14ac:dyDescent="0.35">
      <c r="A188" s="49">
        <v>185</v>
      </c>
      <c r="B188" s="27"/>
      <c r="C188" s="27"/>
      <c r="D188" s="358"/>
      <c r="E188" s="359" t="str">
        <f t="shared" si="18"/>
        <v/>
      </c>
      <c r="F188" s="25" t="str">
        <f t="shared" si="19"/>
        <v/>
      </c>
      <c r="G188" s="370" t="str">
        <f t="shared" ca="1" si="20"/>
        <v/>
      </c>
      <c r="H188" s="376"/>
      <c r="I188" s="31"/>
      <c r="J188" s="31"/>
      <c r="K188" s="38"/>
      <c r="L188" s="375"/>
      <c r="M188" s="436"/>
      <c r="N188" s="410"/>
      <c r="O188" s="412"/>
    </row>
    <row r="189" spans="1:15" x14ac:dyDescent="0.35">
      <c r="A189" s="49">
        <v>186</v>
      </c>
      <c r="B189" s="27"/>
      <c r="C189" s="27"/>
      <c r="D189" s="358"/>
      <c r="E189" s="359" t="str">
        <f t="shared" si="18"/>
        <v/>
      </c>
      <c r="F189" s="25" t="str">
        <f t="shared" si="19"/>
        <v/>
      </c>
      <c r="G189" s="370" t="str">
        <f t="shared" ca="1" si="20"/>
        <v/>
      </c>
      <c r="H189" s="376"/>
      <c r="I189" s="31"/>
      <c r="J189" s="31"/>
      <c r="K189" s="38"/>
      <c r="L189" s="375"/>
      <c r="M189" s="436"/>
      <c r="N189" s="410"/>
      <c r="O189" s="412"/>
    </row>
    <row r="190" spans="1:15" x14ac:dyDescent="0.35">
      <c r="A190" s="49">
        <v>187</v>
      </c>
      <c r="B190" s="27"/>
      <c r="C190" s="27"/>
      <c r="D190" s="358"/>
      <c r="E190" s="359" t="str">
        <f t="shared" si="18"/>
        <v/>
      </c>
      <c r="F190" s="25" t="str">
        <f t="shared" si="19"/>
        <v/>
      </c>
      <c r="G190" s="370" t="str">
        <f t="shared" ca="1" si="20"/>
        <v/>
      </c>
      <c r="H190" s="376"/>
      <c r="I190" s="31"/>
      <c r="J190" s="31"/>
      <c r="K190" s="38"/>
      <c r="L190" s="375"/>
      <c r="M190" s="436"/>
      <c r="N190" s="410"/>
      <c r="O190" s="412"/>
    </row>
    <row r="191" spans="1:15" x14ac:dyDescent="0.35">
      <c r="A191" s="49">
        <v>188</v>
      </c>
      <c r="B191" s="27"/>
      <c r="C191" s="27"/>
      <c r="D191" s="358"/>
      <c r="E191" s="359" t="str">
        <f t="shared" si="18"/>
        <v/>
      </c>
      <c r="F191" s="25" t="str">
        <f t="shared" si="19"/>
        <v/>
      </c>
      <c r="G191" s="370" t="str">
        <f t="shared" ca="1" si="20"/>
        <v/>
      </c>
      <c r="H191" s="376"/>
      <c r="I191" s="31"/>
      <c r="J191" s="31"/>
      <c r="K191" s="38"/>
      <c r="L191" s="375"/>
      <c r="M191" s="436"/>
      <c r="N191" s="410"/>
      <c r="O191" s="412"/>
    </row>
    <row r="192" spans="1:15" x14ac:dyDescent="0.35">
      <c r="A192" s="49">
        <v>189</v>
      </c>
      <c r="B192" s="27"/>
      <c r="C192" s="27"/>
      <c r="D192" s="358"/>
      <c r="E192" s="359" t="str">
        <f t="shared" si="18"/>
        <v/>
      </c>
      <c r="F192" s="25" t="str">
        <f t="shared" si="19"/>
        <v/>
      </c>
      <c r="G192" s="370" t="str">
        <f t="shared" ca="1" si="20"/>
        <v/>
      </c>
      <c r="H192" s="376"/>
      <c r="I192" s="31"/>
      <c r="J192" s="31"/>
      <c r="K192" s="38"/>
      <c r="L192" s="375"/>
      <c r="M192" s="436"/>
      <c r="N192" s="410"/>
      <c r="O192" s="412"/>
    </row>
    <row r="193" spans="1:15" x14ac:dyDescent="0.35">
      <c r="A193" s="49">
        <v>190</v>
      </c>
      <c r="B193" s="27"/>
      <c r="C193" s="27"/>
      <c r="D193" s="358"/>
      <c r="E193" s="359" t="str">
        <f t="shared" si="18"/>
        <v/>
      </c>
      <c r="F193" s="25" t="str">
        <f t="shared" si="19"/>
        <v/>
      </c>
      <c r="G193" s="370" t="str">
        <f t="shared" ca="1" si="20"/>
        <v/>
      </c>
      <c r="H193" s="376"/>
      <c r="I193" s="31"/>
      <c r="J193" s="31"/>
      <c r="K193" s="38"/>
      <c r="L193" s="375"/>
      <c r="M193" s="436"/>
      <c r="N193" s="410"/>
      <c r="O193" s="412"/>
    </row>
    <row r="194" spans="1:15" x14ac:dyDescent="0.35">
      <c r="A194" s="49">
        <v>191</v>
      </c>
      <c r="B194" s="27"/>
      <c r="C194" s="27"/>
      <c r="D194" s="358"/>
      <c r="E194" s="359" t="str">
        <f t="shared" si="18"/>
        <v/>
      </c>
      <c r="F194" s="25" t="str">
        <f t="shared" si="19"/>
        <v/>
      </c>
      <c r="G194" s="370" t="str">
        <f t="shared" ca="1" si="20"/>
        <v/>
      </c>
      <c r="H194" s="376"/>
      <c r="I194" s="31"/>
      <c r="J194" s="31"/>
      <c r="K194" s="38"/>
      <c r="L194" s="375"/>
      <c r="M194" s="436"/>
      <c r="N194" s="410"/>
      <c r="O194" s="412"/>
    </row>
    <row r="195" spans="1:15" x14ac:dyDescent="0.35">
      <c r="A195" s="49">
        <v>192</v>
      </c>
      <c r="B195" s="27"/>
      <c r="C195" s="27"/>
      <c r="D195" s="358"/>
      <c r="E195" s="359" t="str">
        <f t="shared" si="18"/>
        <v/>
      </c>
      <c r="F195" s="25" t="str">
        <f t="shared" si="19"/>
        <v/>
      </c>
      <c r="G195" s="370" t="str">
        <f t="shared" ca="1" si="20"/>
        <v/>
      </c>
      <c r="H195" s="376"/>
      <c r="I195" s="31"/>
      <c r="J195" s="31"/>
      <c r="K195" s="38"/>
      <c r="L195" s="375"/>
      <c r="M195" s="436"/>
      <c r="N195" s="410"/>
      <c r="O195" s="412"/>
    </row>
    <row r="196" spans="1:15" x14ac:dyDescent="0.35">
      <c r="A196" s="49">
        <v>193</v>
      </c>
      <c r="B196" s="27"/>
      <c r="C196" s="27"/>
      <c r="D196" s="358"/>
      <c r="E196" s="359" t="str">
        <f t="shared" si="18"/>
        <v/>
      </c>
      <c r="F196" s="25" t="str">
        <f t="shared" si="19"/>
        <v/>
      </c>
      <c r="G196" s="370" t="str">
        <f t="shared" ca="1" si="20"/>
        <v/>
      </c>
      <c r="H196" s="376"/>
      <c r="I196" s="31"/>
      <c r="J196" s="31"/>
      <c r="K196" s="38"/>
      <c r="L196" s="375"/>
      <c r="M196" s="436"/>
      <c r="N196" s="410"/>
      <c r="O196" s="412"/>
    </row>
    <row r="197" spans="1:15" x14ac:dyDescent="0.35">
      <c r="A197" s="49">
        <v>194</v>
      </c>
      <c r="B197" s="27"/>
      <c r="C197" s="27"/>
      <c r="D197" s="358"/>
      <c r="E197" s="359" t="str">
        <f t="shared" si="18"/>
        <v/>
      </c>
      <c r="F197" s="25" t="str">
        <f t="shared" si="19"/>
        <v/>
      </c>
      <c r="G197" s="370" t="str">
        <f t="shared" ca="1" si="20"/>
        <v/>
      </c>
      <c r="H197" s="376"/>
      <c r="I197" s="31"/>
      <c r="J197" s="31"/>
      <c r="K197" s="38"/>
      <c r="L197" s="375"/>
      <c r="M197" s="436"/>
      <c r="N197" s="410"/>
      <c r="O197" s="412"/>
    </row>
    <row r="198" spans="1:15" x14ac:dyDescent="0.35">
      <c r="A198" s="49">
        <v>195</v>
      </c>
      <c r="B198" s="27"/>
      <c r="C198" s="27"/>
      <c r="D198" s="358"/>
      <c r="E198" s="359" t="str">
        <f t="shared" si="18"/>
        <v/>
      </c>
      <c r="F198" s="25" t="str">
        <f t="shared" si="19"/>
        <v/>
      </c>
      <c r="G198" s="370" t="str">
        <f t="shared" ca="1" si="20"/>
        <v/>
      </c>
      <c r="H198" s="376"/>
      <c r="I198" s="31"/>
      <c r="J198" s="31"/>
      <c r="K198" s="38"/>
      <c r="L198" s="375"/>
      <c r="M198" s="436"/>
      <c r="N198" s="410"/>
      <c r="O198" s="412"/>
    </row>
    <row r="199" spans="1:15" x14ac:dyDescent="0.35">
      <c r="A199" s="49">
        <v>196</v>
      </c>
      <c r="B199" s="27"/>
      <c r="C199" s="27"/>
      <c r="D199" s="358"/>
      <c r="E199" s="359" t="str">
        <f t="shared" si="18"/>
        <v/>
      </c>
      <c r="F199" s="25" t="str">
        <f t="shared" si="19"/>
        <v/>
      </c>
      <c r="G199" s="370" t="str">
        <f t="shared" ca="1" si="20"/>
        <v/>
      </c>
      <c r="H199" s="376"/>
      <c r="I199" s="31"/>
      <c r="J199" s="31"/>
      <c r="K199" s="38"/>
      <c r="L199" s="375"/>
      <c r="M199" s="436"/>
      <c r="N199" s="410"/>
      <c r="O199" s="412"/>
    </row>
    <row r="200" spans="1:15" x14ac:dyDescent="0.35">
      <c r="A200" s="49">
        <v>197</v>
      </c>
      <c r="B200" s="27"/>
      <c r="C200" s="27"/>
      <c r="D200" s="358"/>
      <c r="E200" s="359" t="str">
        <f t="shared" si="18"/>
        <v/>
      </c>
      <c r="F200" s="25" t="str">
        <f t="shared" si="19"/>
        <v/>
      </c>
      <c r="G200" s="370" t="str">
        <f t="shared" ca="1" si="20"/>
        <v/>
      </c>
      <c r="H200" s="376"/>
      <c r="I200" s="31"/>
      <c r="J200" s="31"/>
      <c r="K200" s="38"/>
      <c r="L200" s="375"/>
      <c r="M200" s="436"/>
      <c r="N200" s="410"/>
      <c r="O200" s="412"/>
    </row>
    <row r="201" spans="1:15" x14ac:dyDescent="0.35">
      <c r="A201" s="49">
        <v>198</v>
      </c>
      <c r="B201" s="27"/>
      <c r="C201" s="27"/>
      <c r="D201" s="358"/>
      <c r="E201" s="359" t="str">
        <f t="shared" si="18"/>
        <v/>
      </c>
      <c r="F201" s="25" t="str">
        <f t="shared" si="19"/>
        <v/>
      </c>
      <c r="G201" s="370" t="str">
        <f t="shared" ca="1" si="20"/>
        <v/>
      </c>
      <c r="H201" s="376"/>
      <c r="I201" s="31"/>
      <c r="J201" s="31"/>
      <c r="K201" s="38"/>
      <c r="L201" s="375"/>
      <c r="M201" s="436"/>
      <c r="N201" s="410"/>
      <c r="O201" s="412"/>
    </row>
    <row r="202" spans="1:15" x14ac:dyDescent="0.35">
      <c r="A202" s="49">
        <v>199</v>
      </c>
      <c r="B202" s="27"/>
      <c r="C202" s="27"/>
      <c r="D202" s="358"/>
      <c r="E202" s="359" t="str">
        <f t="shared" si="18"/>
        <v/>
      </c>
      <c r="F202" s="25" t="str">
        <f t="shared" si="19"/>
        <v/>
      </c>
      <c r="G202" s="370" t="str">
        <f t="shared" ca="1" si="20"/>
        <v/>
      </c>
      <c r="H202" s="376"/>
      <c r="I202" s="31"/>
      <c r="J202" s="31"/>
      <c r="K202" s="38"/>
      <c r="L202" s="375"/>
      <c r="M202" s="436"/>
      <c r="N202" s="410"/>
      <c r="O202" s="412"/>
    </row>
    <row r="203" spans="1:15" x14ac:dyDescent="0.35">
      <c r="A203" s="49">
        <v>200</v>
      </c>
      <c r="B203" s="27"/>
      <c r="C203" s="27"/>
      <c r="D203" s="358"/>
      <c r="E203" s="359" t="str">
        <f t="shared" si="18"/>
        <v/>
      </c>
      <c r="F203" s="25" t="str">
        <f t="shared" si="19"/>
        <v/>
      </c>
      <c r="G203" s="370" t="str">
        <f t="shared" ca="1" si="20"/>
        <v/>
      </c>
      <c r="H203" s="376"/>
      <c r="I203" s="31"/>
      <c r="J203" s="31"/>
      <c r="K203" s="38"/>
      <c r="L203" s="375"/>
      <c r="M203" s="436"/>
      <c r="N203" s="410"/>
      <c r="O203" s="412"/>
    </row>
    <row r="204" spans="1:15" x14ac:dyDescent="0.35">
      <c r="A204" s="49">
        <v>201</v>
      </c>
      <c r="B204" s="27"/>
      <c r="C204" s="27"/>
      <c r="D204" s="358"/>
      <c r="E204" s="359" t="str">
        <f t="shared" si="18"/>
        <v/>
      </c>
      <c r="F204" s="25" t="str">
        <f t="shared" si="19"/>
        <v/>
      </c>
      <c r="G204" s="370" t="str">
        <f t="shared" ca="1" si="20"/>
        <v/>
      </c>
      <c r="H204" s="376"/>
      <c r="I204" s="31"/>
      <c r="J204" s="31"/>
      <c r="K204" s="38"/>
      <c r="L204" s="375"/>
      <c r="M204" s="436"/>
      <c r="N204" s="410"/>
      <c r="O204" s="412"/>
    </row>
    <row r="205" spans="1:15" x14ac:dyDescent="0.35">
      <c r="A205" s="49">
        <v>202</v>
      </c>
      <c r="B205" s="27"/>
      <c r="C205" s="27"/>
      <c r="D205" s="358"/>
      <c r="E205" s="359" t="str">
        <f t="shared" si="18"/>
        <v/>
      </c>
      <c r="F205" s="25" t="str">
        <f t="shared" si="19"/>
        <v/>
      </c>
      <c r="G205" s="370" t="str">
        <f t="shared" ca="1" si="20"/>
        <v/>
      </c>
      <c r="H205" s="376"/>
      <c r="I205" s="31"/>
      <c r="J205" s="31"/>
      <c r="K205" s="38"/>
      <c r="L205" s="375"/>
      <c r="M205" s="436"/>
      <c r="N205" s="410"/>
      <c r="O205" s="412"/>
    </row>
    <row r="206" spans="1:15" x14ac:dyDescent="0.35">
      <c r="A206" s="49">
        <v>203</v>
      </c>
      <c r="B206" s="27"/>
      <c r="C206" s="27"/>
      <c r="D206" s="358"/>
      <c r="E206" s="359" t="str">
        <f t="shared" si="18"/>
        <v/>
      </c>
      <c r="F206" s="25" t="str">
        <f t="shared" si="19"/>
        <v/>
      </c>
      <c r="G206" s="370" t="str">
        <f t="shared" ca="1" si="20"/>
        <v/>
      </c>
      <c r="H206" s="376"/>
      <c r="I206" s="31"/>
      <c r="J206" s="31"/>
      <c r="K206" s="38"/>
      <c r="L206" s="375"/>
      <c r="M206" s="436"/>
      <c r="N206" s="410"/>
      <c r="O206" s="412"/>
    </row>
    <row r="207" spans="1:15" x14ac:dyDescent="0.35">
      <c r="A207" s="49">
        <v>204</v>
      </c>
      <c r="B207" s="27"/>
      <c r="C207" s="27"/>
      <c r="D207" s="358"/>
      <c r="E207" s="359" t="str">
        <f t="shared" si="18"/>
        <v/>
      </c>
      <c r="F207" s="25" t="str">
        <f t="shared" si="19"/>
        <v/>
      </c>
      <c r="G207" s="370" t="str">
        <f t="shared" ca="1" si="20"/>
        <v/>
      </c>
      <c r="H207" s="376"/>
      <c r="I207" s="31"/>
      <c r="J207" s="31"/>
      <c r="K207" s="38"/>
      <c r="L207" s="375"/>
      <c r="M207" s="436"/>
      <c r="N207" s="410"/>
      <c r="O207" s="412"/>
    </row>
    <row r="208" spans="1:15" x14ac:dyDescent="0.35">
      <c r="A208" s="49">
        <v>205</v>
      </c>
      <c r="B208" s="27"/>
      <c r="C208" s="27"/>
      <c r="D208" s="358"/>
      <c r="E208" s="359" t="str">
        <f t="shared" si="18"/>
        <v/>
      </c>
      <c r="F208" s="25" t="str">
        <f t="shared" si="19"/>
        <v/>
      </c>
      <c r="G208" s="370" t="str">
        <f t="shared" ca="1" si="20"/>
        <v/>
      </c>
      <c r="H208" s="376"/>
      <c r="I208" s="31"/>
      <c r="J208" s="31"/>
      <c r="K208" s="38"/>
      <c r="L208" s="375"/>
      <c r="M208" s="436"/>
      <c r="N208" s="410"/>
      <c r="O208" s="412"/>
    </row>
    <row r="209" spans="1:15" x14ac:dyDescent="0.35">
      <c r="A209" s="49">
        <v>206</v>
      </c>
      <c r="B209" s="27"/>
      <c r="C209" s="27"/>
      <c r="D209" s="358"/>
      <c r="E209" s="359" t="str">
        <f t="shared" si="18"/>
        <v/>
      </c>
      <c r="F209" s="25" t="str">
        <f t="shared" si="19"/>
        <v/>
      </c>
      <c r="G209" s="370" t="str">
        <f t="shared" ca="1" si="20"/>
        <v/>
      </c>
      <c r="H209" s="376"/>
      <c r="I209" s="31"/>
      <c r="J209" s="31"/>
      <c r="K209" s="38"/>
      <c r="L209" s="375"/>
      <c r="M209" s="436"/>
      <c r="N209" s="410"/>
      <c r="O209" s="412"/>
    </row>
    <row r="210" spans="1:15" x14ac:dyDescent="0.35">
      <c r="A210" s="49">
        <v>207</v>
      </c>
      <c r="B210" s="27"/>
      <c r="C210" s="27"/>
      <c r="D210" s="358"/>
      <c r="E210" s="359" t="str">
        <f t="shared" si="18"/>
        <v/>
      </c>
      <c r="F210" s="25" t="str">
        <f t="shared" si="19"/>
        <v/>
      </c>
      <c r="G210" s="370" t="str">
        <f t="shared" ca="1" si="20"/>
        <v/>
      </c>
      <c r="H210" s="376"/>
      <c r="I210" s="31"/>
      <c r="J210" s="31"/>
      <c r="K210" s="38"/>
      <c r="L210" s="375"/>
      <c r="M210" s="436"/>
      <c r="N210" s="410"/>
      <c r="O210" s="412"/>
    </row>
    <row r="211" spans="1:15" x14ac:dyDescent="0.35">
      <c r="A211" s="49">
        <v>208</v>
      </c>
      <c r="B211" s="27"/>
      <c r="C211" s="27"/>
      <c r="D211" s="358"/>
      <c r="E211" s="359" t="str">
        <f t="shared" si="18"/>
        <v/>
      </c>
      <c r="F211" s="25" t="str">
        <f t="shared" si="19"/>
        <v/>
      </c>
      <c r="G211" s="370" t="str">
        <f t="shared" ca="1" si="20"/>
        <v/>
      </c>
      <c r="H211" s="376"/>
      <c r="I211" s="31"/>
      <c r="J211" s="31"/>
      <c r="K211" s="38"/>
      <c r="L211" s="375"/>
      <c r="M211" s="436"/>
      <c r="N211" s="410"/>
      <c r="O211" s="412"/>
    </row>
    <row r="212" spans="1:15" x14ac:dyDescent="0.35">
      <c r="A212" s="49">
        <v>209</v>
      </c>
      <c r="B212" s="27"/>
      <c r="C212" s="27"/>
      <c r="D212" s="358"/>
      <c r="E212" s="359" t="str">
        <f t="shared" si="18"/>
        <v/>
      </c>
      <c r="F212" s="25" t="str">
        <f t="shared" si="19"/>
        <v/>
      </c>
      <c r="G212" s="370" t="str">
        <f t="shared" ca="1" si="20"/>
        <v/>
      </c>
      <c r="H212" s="376"/>
      <c r="I212" s="31"/>
      <c r="J212" s="31"/>
      <c r="K212" s="38"/>
      <c r="L212" s="375"/>
      <c r="M212" s="436"/>
      <c r="N212" s="410"/>
      <c r="O212" s="412"/>
    </row>
    <row r="213" spans="1:15" x14ac:dyDescent="0.35">
      <c r="A213" s="49">
        <v>210</v>
      </c>
      <c r="B213" s="27"/>
      <c r="C213" s="27"/>
      <c r="D213" s="358"/>
      <c r="E213" s="359" t="str">
        <f t="shared" si="18"/>
        <v/>
      </c>
      <c r="F213" s="25" t="str">
        <f t="shared" si="19"/>
        <v/>
      </c>
      <c r="G213" s="370" t="str">
        <f t="shared" ca="1" si="20"/>
        <v/>
      </c>
      <c r="H213" s="376"/>
      <c r="I213" s="31"/>
      <c r="J213" s="31"/>
      <c r="K213" s="38"/>
      <c r="L213" s="375"/>
      <c r="M213" s="436"/>
      <c r="N213" s="410"/>
      <c r="O213" s="412"/>
    </row>
    <row r="214" spans="1:15" x14ac:dyDescent="0.35">
      <c r="A214" s="49">
        <v>211</v>
      </c>
      <c r="B214" s="27"/>
      <c r="C214" s="27"/>
      <c r="D214" s="358"/>
      <c r="E214" s="359" t="str">
        <f t="shared" si="18"/>
        <v/>
      </c>
      <c r="F214" s="25" t="str">
        <f t="shared" si="19"/>
        <v/>
      </c>
      <c r="G214" s="370" t="str">
        <f t="shared" ca="1" si="20"/>
        <v/>
      </c>
      <c r="H214" s="376"/>
      <c r="I214" s="31"/>
      <c r="J214" s="31"/>
      <c r="K214" s="38"/>
      <c r="L214" s="375"/>
      <c r="M214" s="436"/>
      <c r="N214" s="410"/>
      <c r="O214" s="412"/>
    </row>
    <row r="215" spans="1:15" x14ac:dyDescent="0.35">
      <c r="A215" s="49">
        <v>212</v>
      </c>
      <c r="B215" s="27"/>
      <c r="C215" s="27"/>
      <c r="D215" s="358"/>
      <c r="E215" s="359" t="str">
        <f t="shared" si="18"/>
        <v/>
      </c>
      <c r="F215" s="25" t="str">
        <f t="shared" si="19"/>
        <v/>
      </c>
      <c r="G215" s="370" t="str">
        <f t="shared" ca="1" si="20"/>
        <v/>
      </c>
      <c r="H215" s="376"/>
      <c r="I215" s="31"/>
      <c r="J215" s="31"/>
      <c r="K215" s="38"/>
      <c r="L215" s="375"/>
      <c r="M215" s="436"/>
      <c r="N215" s="410"/>
      <c r="O215" s="412"/>
    </row>
    <row r="216" spans="1:15" x14ac:dyDescent="0.35">
      <c r="A216" s="49">
        <v>213</v>
      </c>
      <c r="B216" s="27"/>
      <c r="C216" s="27"/>
      <c r="D216" s="358"/>
      <c r="E216" s="359" t="str">
        <f t="shared" si="18"/>
        <v/>
      </c>
      <c r="F216" s="25" t="str">
        <f t="shared" si="19"/>
        <v/>
      </c>
      <c r="G216" s="370" t="str">
        <f t="shared" ca="1" si="20"/>
        <v/>
      </c>
      <c r="H216" s="376"/>
      <c r="I216" s="31"/>
      <c r="J216" s="31"/>
      <c r="K216" s="38"/>
      <c r="L216" s="375"/>
      <c r="M216" s="436"/>
      <c r="N216" s="410"/>
      <c r="O216" s="412"/>
    </row>
    <row r="217" spans="1:15" x14ac:dyDescent="0.35">
      <c r="A217" s="49">
        <v>214</v>
      </c>
      <c r="B217" s="27"/>
      <c r="C217" s="27"/>
      <c r="D217" s="358"/>
      <c r="E217" s="359" t="str">
        <f t="shared" si="18"/>
        <v/>
      </c>
      <c r="F217" s="25" t="str">
        <f t="shared" si="19"/>
        <v/>
      </c>
      <c r="G217" s="370" t="str">
        <f t="shared" ca="1" si="20"/>
        <v/>
      </c>
      <c r="H217" s="376"/>
      <c r="I217" s="31"/>
      <c r="J217" s="31"/>
      <c r="K217" s="38"/>
      <c r="L217" s="375"/>
      <c r="M217" s="436"/>
      <c r="N217" s="410"/>
      <c r="O217" s="412"/>
    </row>
    <row r="218" spans="1:15" x14ac:dyDescent="0.35">
      <c r="A218" s="49">
        <v>215</v>
      </c>
      <c r="B218" s="27"/>
      <c r="C218" s="27"/>
      <c r="D218" s="358"/>
      <c r="E218" s="359" t="str">
        <f t="shared" si="18"/>
        <v/>
      </c>
      <c r="F218" s="25" t="str">
        <f t="shared" si="19"/>
        <v/>
      </c>
      <c r="G218" s="370" t="str">
        <f t="shared" ca="1" si="20"/>
        <v/>
      </c>
      <c r="H218" s="376"/>
      <c r="I218" s="31"/>
      <c r="J218" s="31"/>
      <c r="K218" s="38"/>
      <c r="L218" s="375"/>
      <c r="M218" s="436"/>
      <c r="N218" s="410"/>
      <c r="O218" s="412"/>
    </row>
    <row r="219" spans="1:15" x14ac:dyDescent="0.35">
      <c r="A219" s="49">
        <v>216</v>
      </c>
      <c r="B219" s="27"/>
      <c r="C219" s="27"/>
      <c r="D219" s="358"/>
      <c r="E219" s="359" t="str">
        <f t="shared" si="18"/>
        <v/>
      </c>
      <c r="F219" s="25" t="str">
        <f t="shared" si="19"/>
        <v/>
      </c>
      <c r="G219" s="370" t="str">
        <f t="shared" ca="1" si="20"/>
        <v/>
      </c>
      <c r="H219" s="376"/>
      <c r="I219" s="31"/>
      <c r="J219" s="31"/>
      <c r="K219" s="38"/>
      <c r="L219" s="375"/>
      <c r="M219" s="436"/>
      <c r="N219" s="410"/>
      <c r="O219" s="412"/>
    </row>
    <row r="220" spans="1:15" x14ac:dyDescent="0.35">
      <c r="A220" s="49">
        <v>217</v>
      </c>
      <c r="B220" s="27"/>
      <c r="C220" s="27"/>
      <c r="D220" s="358"/>
      <c r="E220" s="359" t="str">
        <f t="shared" si="18"/>
        <v/>
      </c>
      <c r="F220" s="25" t="str">
        <f t="shared" si="19"/>
        <v/>
      </c>
      <c r="G220" s="370" t="str">
        <f t="shared" ca="1" si="20"/>
        <v/>
      </c>
      <c r="H220" s="376"/>
      <c r="I220" s="31"/>
      <c r="J220" s="31"/>
      <c r="K220" s="38"/>
      <c r="L220" s="375"/>
      <c r="M220" s="436"/>
      <c r="N220" s="410"/>
      <c r="O220" s="412"/>
    </row>
    <row r="221" spans="1:15" x14ac:dyDescent="0.35">
      <c r="A221" s="49">
        <v>218</v>
      </c>
      <c r="B221" s="27"/>
      <c r="C221" s="27"/>
      <c r="D221" s="358"/>
      <c r="E221" s="359" t="str">
        <f t="shared" si="18"/>
        <v/>
      </c>
      <c r="F221" s="25" t="str">
        <f t="shared" si="19"/>
        <v/>
      </c>
      <c r="G221" s="370" t="str">
        <f t="shared" ca="1" si="20"/>
        <v/>
      </c>
      <c r="H221" s="376"/>
      <c r="I221" s="31"/>
      <c r="J221" s="31"/>
      <c r="K221" s="38"/>
      <c r="L221" s="375"/>
      <c r="M221" s="436"/>
      <c r="N221" s="410"/>
      <c r="O221" s="412"/>
    </row>
    <row r="222" spans="1:15" x14ac:dyDescent="0.35">
      <c r="A222" s="49">
        <v>219</v>
      </c>
      <c r="B222" s="27"/>
      <c r="C222" s="27"/>
      <c r="D222" s="358"/>
      <c r="E222" s="359" t="str">
        <f t="shared" si="18"/>
        <v/>
      </c>
      <c r="F222" s="25" t="str">
        <f t="shared" si="19"/>
        <v/>
      </c>
      <c r="G222" s="370" t="str">
        <f t="shared" ca="1" si="20"/>
        <v/>
      </c>
      <c r="H222" s="376"/>
      <c r="I222" s="31"/>
      <c r="J222" s="31"/>
      <c r="K222" s="38"/>
      <c r="L222" s="375"/>
      <c r="M222" s="436"/>
      <c r="N222" s="410"/>
      <c r="O222" s="412"/>
    </row>
    <row r="223" spans="1:15" x14ac:dyDescent="0.35">
      <c r="A223" s="49">
        <v>220</v>
      </c>
      <c r="B223" s="27"/>
      <c r="C223" s="27"/>
      <c r="D223" s="358"/>
      <c r="E223" s="359" t="str">
        <f t="shared" si="18"/>
        <v/>
      </c>
      <c r="F223" s="25" t="str">
        <f t="shared" si="19"/>
        <v/>
      </c>
      <c r="G223" s="370" t="str">
        <f t="shared" ca="1" si="20"/>
        <v/>
      </c>
      <c r="H223" s="376"/>
      <c r="I223" s="31"/>
      <c r="J223" s="31"/>
      <c r="K223" s="38"/>
      <c r="L223" s="375"/>
      <c r="M223" s="436"/>
      <c r="N223" s="410"/>
      <c r="O223" s="412"/>
    </row>
    <row r="224" spans="1:15" x14ac:dyDescent="0.35">
      <c r="A224" s="49">
        <v>221</v>
      </c>
      <c r="B224" s="27"/>
      <c r="C224" s="27"/>
      <c r="D224" s="358"/>
      <c r="E224" s="359" t="str">
        <f t="shared" si="18"/>
        <v/>
      </c>
      <c r="F224" s="25" t="str">
        <f t="shared" si="19"/>
        <v/>
      </c>
      <c r="G224" s="370" t="str">
        <f t="shared" ca="1" si="20"/>
        <v/>
      </c>
      <c r="H224" s="376"/>
      <c r="I224" s="31"/>
      <c r="J224" s="31"/>
      <c r="K224" s="38"/>
      <c r="L224" s="375"/>
      <c r="M224" s="436"/>
      <c r="N224" s="410"/>
      <c r="O224" s="412"/>
    </row>
    <row r="225" spans="1:15" x14ac:dyDescent="0.35">
      <c r="A225" s="49">
        <v>222</v>
      </c>
      <c r="B225" s="27"/>
      <c r="C225" s="27"/>
      <c r="D225" s="358"/>
      <c r="E225" s="359" t="str">
        <f t="shared" si="18"/>
        <v/>
      </c>
      <c r="F225" s="25" t="str">
        <f t="shared" si="19"/>
        <v/>
      </c>
      <c r="G225" s="370" t="str">
        <f t="shared" ca="1" si="20"/>
        <v/>
      </c>
      <c r="H225" s="376"/>
      <c r="I225" s="31"/>
      <c r="J225" s="31"/>
      <c r="K225" s="38"/>
      <c r="L225" s="375"/>
      <c r="M225" s="436"/>
      <c r="N225" s="410"/>
      <c r="O225" s="412"/>
    </row>
    <row r="226" spans="1:15" x14ac:dyDescent="0.35">
      <c r="A226" s="49">
        <v>223</v>
      </c>
      <c r="B226" s="27"/>
      <c r="C226" s="27"/>
      <c r="D226" s="358"/>
      <c r="E226" s="359" t="str">
        <f t="shared" si="18"/>
        <v/>
      </c>
      <c r="F226" s="25" t="str">
        <f t="shared" si="19"/>
        <v/>
      </c>
      <c r="G226" s="370" t="str">
        <f t="shared" ca="1" si="20"/>
        <v/>
      </c>
      <c r="H226" s="376"/>
      <c r="I226" s="31"/>
      <c r="J226" s="31"/>
      <c r="K226" s="38"/>
      <c r="L226" s="375"/>
      <c r="M226" s="436"/>
      <c r="N226" s="410"/>
      <c r="O226" s="412"/>
    </row>
    <row r="227" spans="1:15" x14ac:dyDescent="0.35">
      <c r="A227" s="49">
        <v>224</v>
      </c>
      <c r="B227" s="27"/>
      <c r="C227" s="27"/>
      <c r="D227" s="358"/>
      <c r="E227" s="359" t="str">
        <f t="shared" si="18"/>
        <v/>
      </c>
      <c r="F227" s="25" t="str">
        <f t="shared" si="19"/>
        <v/>
      </c>
      <c r="G227" s="370" t="str">
        <f t="shared" ca="1" si="20"/>
        <v/>
      </c>
      <c r="H227" s="376"/>
      <c r="I227" s="31"/>
      <c r="J227" s="31"/>
      <c r="K227" s="38"/>
      <c r="L227" s="375"/>
      <c r="M227" s="436"/>
      <c r="N227" s="410"/>
      <c r="O227" s="412"/>
    </row>
    <row r="228" spans="1:15" x14ac:dyDescent="0.35">
      <c r="A228" s="49">
        <v>225</v>
      </c>
      <c r="B228" s="27"/>
      <c r="C228" s="27"/>
      <c r="D228" s="358"/>
      <c r="E228" s="359" t="str">
        <f t="shared" si="18"/>
        <v/>
      </c>
      <c r="F228" s="25" t="str">
        <f t="shared" si="19"/>
        <v/>
      </c>
      <c r="G228" s="370" t="str">
        <f t="shared" ca="1" si="20"/>
        <v/>
      </c>
      <c r="H228" s="376"/>
      <c r="I228" s="31"/>
      <c r="J228" s="31"/>
      <c r="K228" s="38"/>
      <c r="L228" s="375"/>
      <c r="M228" s="436"/>
      <c r="N228" s="410"/>
      <c r="O228" s="412"/>
    </row>
    <row r="229" spans="1:15" x14ac:dyDescent="0.35">
      <c r="A229" s="49">
        <v>226</v>
      </c>
      <c r="B229" s="27"/>
      <c r="C229" s="27"/>
      <c r="D229" s="358"/>
      <c r="E229" s="359" t="str">
        <f t="shared" si="18"/>
        <v/>
      </c>
      <c r="F229" s="25" t="str">
        <f t="shared" si="19"/>
        <v/>
      </c>
      <c r="G229" s="370" t="str">
        <f t="shared" ca="1" si="20"/>
        <v/>
      </c>
      <c r="H229" s="376"/>
      <c r="I229" s="31"/>
      <c r="J229" s="31"/>
      <c r="K229" s="38"/>
      <c r="L229" s="375"/>
      <c r="M229" s="436"/>
      <c r="N229" s="410"/>
      <c r="O229" s="412"/>
    </row>
    <row r="230" spans="1:15" x14ac:dyDescent="0.35">
      <c r="A230" s="49">
        <v>227</v>
      </c>
      <c r="B230" s="27"/>
      <c r="C230" s="27"/>
      <c r="D230" s="358"/>
      <c r="E230" s="359" t="str">
        <f t="shared" si="18"/>
        <v/>
      </c>
      <c r="F230" s="25" t="str">
        <f t="shared" si="19"/>
        <v/>
      </c>
      <c r="G230" s="370" t="str">
        <f t="shared" ca="1" si="20"/>
        <v/>
      </c>
      <c r="H230" s="376"/>
      <c r="I230" s="31"/>
      <c r="J230" s="31"/>
      <c r="K230" s="38"/>
      <c r="L230" s="375"/>
      <c r="M230" s="436"/>
      <c r="N230" s="410"/>
      <c r="O230" s="412"/>
    </row>
    <row r="231" spans="1:15" x14ac:dyDescent="0.35">
      <c r="A231" s="49">
        <v>228</v>
      </c>
      <c r="B231" s="27"/>
      <c r="C231" s="27"/>
      <c r="D231" s="358"/>
      <c r="E231" s="359" t="str">
        <f t="shared" si="18"/>
        <v/>
      </c>
      <c r="F231" s="25" t="str">
        <f t="shared" si="19"/>
        <v/>
      </c>
      <c r="G231" s="370" t="str">
        <f t="shared" ca="1" si="20"/>
        <v/>
      </c>
      <c r="H231" s="376"/>
      <c r="I231" s="31"/>
      <c r="J231" s="31"/>
      <c r="K231" s="38"/>
      <c r="L231" s="375"/>
      <c r="M231" s="436"/>
      <c r="N231" s="410"/>
      <c r="O231" s="412"/>
    </row>
    <row r="232" spans="1:15" x14ac:dyDescent="0.35">
      <c r="A232" s="49">
        <v>229</v>
      </c>
      <c r="B232" s="27"/>
      <c r="C232" s="27"/>
      <c r="D232" s="358"/>
      <c r="E232" s="359" t="str">
        <f t="shared" si="18"/>
        <v/>
      </c>
      <c r="F232" s="25" t="str">
        <f t="shared" si="19"/>
        <v/>
      </c>
      <c r="G232" s="370" t="str">
        <f t="shared" ca="1" si="20"/>
        <v/>
      </c>
      <c r="H232" s="376"/>
      <c r="I232" s="31"/>
      <c r="J232" s="31"/>
      <c r="K232" s="38"/>
      <c r="L232" s="375"/>
      <c r="M232" s="436"/>
      <c r="N232" s="410"/>
      <c r="O232" s="412"/>
    </row>
    <row r="233" spans="1:15" x14ac:dyDescent="0.35">
      <c r="A233" s="49">
        <v>230</v>
      </c>
      <c r="B233" s="27"/>
      <c r="C233" s="27"/>
      <c r="D233" s="358"/>
      <c r="E233" s="359" t="str">
        <f t="shared" si="18"/>
        <v/>
      </c>
      <c r="F233" s="25" t="str">
        <f t="shared" si="19"/>
        <v/>
      </c>
      <c r="G233" s="370" t="str">
        <f t="shared" ca="1" si="20"/>
        <v/>
      </c>
      <c r="H233" s="376"/>
      <c r="I233" s="31"/>
      <c r="J233" s="31"/>
      <c r="K233" s="38"/>
      <c r="L233" s="375"/>
      <c r="M233" s="436"/>
      <c r="N233" s="410"/>
      <c r="O233" s="412"/>
    </row>
    <row r="234" spans="1:15" x14ac:dyDescent="0.35">
      <c r="A234" s="49">
        <v>231</v>
      </c>
      <c r="B234" s="27"/>
      <c r="C234" s="27"/>
      <c r="D234" s="358"/>
      <c r="E234" s="359" t="str">
        <f t="shared" si="18"/>
        <v/>
      </c>
      <c r="F234" s="25" t="str">
        <f t="shared" si="19"/>
        <v/>
      </c>
      <c r="G234" s="370" t="str">
        <f t="shared" ca="1" si="20"/>
        <v/>
      </c>
      <c r="H234" s="376"/>
      <c r="I234" s="31"/>
      <c r="J234" s="31"/>
      <c r="K234" s="38"/>
      <c r="L234" s="375"/>
      <c r="M234" s="436"/>
      <c r="N234" s="410"/>
      <c r="O234" s="412"/>
    </row>
    <row r="235" spans="1:15" x14ac:dyDescent="0.35">
      <c r="A235" s="49">
        <v>232</v>
      </c>
      <c r="B235" s="27"/>
      <c r="C235" s="27"/>
      <c r="D235" s="358"/>
      <c r="E235" s="359" t="str">
        <f t="shared" si="18"/>
        <v/>
      </c>
      <c r="F235" s="25" t="str">
        <f t="shared" si="19"/>
        <v/>
      </c>
      <c r="G235" s="370" t="str">
        <f t="shared" ca="1" si="20"/>
        <v/>
      </c>
      <c r="H235" s="376"/>
      <c r="I235" s="31"/>
      <c r="J235" s="31"/>
      <c r="K235" s="38"/>
      <c r="L235" s="375"/>
      <c r="M235" s="436"/>
      <c r="N235" s="410"/>
      <c r="O235" s="412"/>
    </row>
    <row r="236" spans="1:15" x14ac:dyDescent="0.35">
      <c r="A236" s="49">
        <v>233</v>
      </c>
      <c r="B236" s="27"/>
      <c r="C236" s="27"/>
      <c r="D236" s="358"/>
      <c r="E236" s="359" t="str">
        <f t="shared" si="18"/>
        <v/>
      </c>
      <c r="F236" s="25" t="str">
        <f t="shared" si="19"/>
        <v/>
      </c>
      <c r="G236" s="370" t="str">
        <f t="shared" ca="1" si="20"/>
        <v/>
      </c>
      <c r="H236" s="376"/>
      <c r="I236" s="31"/>
      <c r="J236" s="31"/>
      <c r="K236" s="38"/>
      <c r="L236" s="375"/>
      <c r="M236" s="436"/>
      <c r="N236" s="410"/>
      <c r="O236" s="412"/>
    </row>
    <row r="237" spans="1:15" x14ac:dyDescent="0.35">
      <c r="A237" s="49">
        <v>234</v>
      </c>
      <c r="B237" s="27"/>
      <c r="C237" s="27"/>
      <c r="D237" s="358"/>
      <c r="E237" s="359" t="str">
        <f t="shared" si="18"/>
        <v/>
      </c>
      <c r="F237" s="25" t="str">
        <f t="shared" si="19"/>
        <v/>
      </c>
      <c r="G237" s="370" t="str">
        <f t="shared" ca="1" si="20"/>
        <v/>
      </c>
      <c r="H237" s="376"/>
      <c r="I237" s="31"/>
      <c r="J237" s="31"/>
      <c r="K237" s="38"/>
      <c r="L237" s="375"/>
      <c r="M237" s="436"/>
      <c r="N237" s="410"/>
      <c r="O237" s="412"/>
    </row>
    <row r="238" spans="1:15" x14ac:dyDescent="0.35">
      <c r="A238" s="49">
        <v>235</v>
      </c>
      <c r="B238" s="27"/>
      <c r="C238" s="27"/>
      <c r="D238" s="358"/>
      <c r="E238" s="359" t="str">
        <f t="shared" si="18"/>
        <v/>
      </c>
      <c r="F238" s="25" t="str">
        <f t="shared" si="19"/>
        <v/>
      </c>
      <c r="G238" s="370" t="str">
        <f t="shared" ca="1" si="20"/>
        <v/>
      </c>
      <c r="H238" s="376"/>
      <c r="I238" s="31"/>
      <c r="J238" s="31"/>
      <c r="K238" s="38"/>
      <c r="L238" s="375"/>
      <c r="M238" s="436"/>
      <c r="N238" s="410"/>
      <c r="O238" s="412"/>
    </row>
    <row r="239" spans="1:15" x14ac:dyDescent="0.35">
      <c r="A239" s="49">
        <v>236</v>
      </c>
      <c r="B239" s="27"/>
      <c r="C239" s="27"/>
      <c r="D239" s="358"/>
      <c r="E239" s="359" t="str">
        <f t="shared" si="18"/>
        <v/>
      </c>
      <c r="F239" s="25" t="str">
        <f t="shared" si="19"/>
        <v/>
      </c>
      <c r="G239" s="370" t="str">
        <f t="shared" ca="1" si="20"/>
        <v/>
      </c>
      <c r="H239" s="376"/>
      <c r="I239" s="31"/>
      <c r="J239" s="31"/>
      <c r="K239" s="38"/>
      <c r="L239" s="375"/>
      <c r="M239" s="436"/>
      <c r="N239" s="410"/>
      <c r="O239" s="412"/>
    </row>
    <row r="240" spans="1:15" x14ac:dyDescent="0.35">
      <c r="A240" s="49">
        <v>237</v>
      </c>
      <c r="B240" s="27"/>
      <c r="C240" s="27"/>
      <c r="D240" s="358"/>
      <c r="E240" s="359" t="str">
        <f t="shared" si="18"/>
        <v/>
      </c>
      <c r="F240" s="25" t="str">
        <f t="shared" si="19"/>
        <v/>
      </c>
      <c r="G240" s="370" t="str">
        <f t="shared" ca="1" si="20"/>
        <v/>
      </c>
      <c r="H240" s="376"/>
      <c r="I240" s="31"/>
      <c r="J240" s="31"/>
      <c r="K240" s="38"/>
      <c r="L240" s="375"/>
      <c r="M240" s="436"/>
      <c r="N240" s="410"/>
      <c r="O240" s="412"/>
    </row>
    <row r="241" spans="1:15" x14ac:dyDescent="0.35">
      <c r="A241" s="49">
        <v>238</v>
      </c>
      <c r="B241" s="27"/>
      <c r="C241" s="27"/>
      <c r="D241" s="358"/>
      <c r="E241" s="359" t="str">
        <f t="shared" si="18"/>
        <v/>
      </c>
      <c r="F241" s="25" t="str">
        <f t="shared" si="19"/>
        <v/>
      </c>
      <c r="G241" s="370" t="str">
        <f t="shared" ca="1" si="20"/>
        <v/>
      </c>
      <c r="H241" s="376"/>
      <c r="I241" s="31"/>
      <c r="J241" s="31"/>
      <c r="K241" s="38"/>
      <c r="L241" s="375"/>
      <c r="M241" s="436"/>
      <c r="N241" s="410"/>
      <c r="O241" s="412"/>
    </row>
    <row r="242" spans="1:15" x14ac:dyDescent="0.35">
      <c r="A242" s="49">
        <v>239</v>
      </c>
      <c r="B242" s="27"/>
      <c r="C242" s="27"/>
      <c r="D242" s="358"/>
      <c r="E242" s="359" t="str">
        <f t="shared" si="18"/>
        <v/>
      </c>
      <c r="F242" s="25" t="str">
        <f t="shared" si="19"/>
        <v/>
      </c>
      <c r="G242" s="370" t="str">
        <f t="shared" ca="1" si="20"/>
        <v/>
      </c>
      <c r="H242" s="376"/>
      <c r="I242" s="31"/>
      <c r="J242" s="31"/>
      <c r="K242" s="38"/>
      <c r="L242" s="375"/>
      <c r="M242" s="436"/>
      <c r="N242" s="410"/>
      <c r="O242" s="412"/>
    </row>
    <row r="243" spans="1:15" x14ac:dyDescent="0.35">
      <c r="A243" s="49">
        <v>240</v>
      </c>
      <c r="B243" s="27"/>
      <c r="C243" s="27"/>
      <c r="D243" s="358"/>
      <c r="E243" s="359" t="str">
        <f t="shared" si="18"/>
        <v/>
      </c>
      <c r="F243" s="25" t="str">
        <f t="shared" si="19"/>
        <v/>
      </c>
      <c r="G243" s="370" t="str">
        <f t="shared" ca="1" si="20"/>
        <v/>
      </c>
      <c r="H243" s="376"/>
      <c r="I243" s="31"/>
      <c r="J243" s="31"/>
      <c r="K243" s="38"/>
      <c r="L243" s="375"/>
      <c r="M243" s="436"/>
      <c r="N243" s="410"/>
      <c r="O243" s="412"/>
    </row>
    <row r="244" spans="1:15" x14ac:dyDescent="0.35">
      <c r="A244" s="49">
        <v>241</v>
      </c>
      <c r="B244" s="27"/>
      <c r="C244" s="27"/>
      <c r="D244" s="358"/>
      <c r="E244" s="359" t="str">
        <f t="shared" si="18"/>
        <v/>
      </c>
      <c r="F244" s="25" t="str">
        <f t="shared" si="19"/>
        <v/>
      </c>
      <c r="G244" s="370" t="str">
        <f t="shared" ca="1" si="20"/>
        <v/>
      </c>
      <c r="H244" s="376"/>
      <c r="I244" s="31"/>
      <c r="J244" s="31"/>
      <c r="K244" s="38"/>
      <c r="L244" s="375"/>
      <c r="M244" s="436"/>
      <c r="N244" s="410"/>
      <c r="O244" s="412"/>
    </row>
    <row r="245" spans="1:15" x14ac:dyDescent="0.35">
      <c r="A245" s="49">
        <v>242</v>
      </c>
      <c r="B245" s="27"/>
      <c r="C245" s="27"/>
      <c r="D245" s="358"/>
      <c r="E245" s="359" t="str">
        <f t="shared" ref="E245:E308" si="21">IF(D245="","",IF(VALUE(LEFT(D245,2))&lt;40,DATE(100+VALUE(LEFT(D245,2)),VALUE(MID(D245,3,2)),VALUE(MID(D245,5,2))),DATE(VALUE(LEFT(D245,2)),VALUE(MID(D245,3,2)),VALUE(MID(D245,5,2)))))</f>
        <v/>
      </c>
      <c r="F245" s="25" t="str">
        <f t="shared" ref="F245:F308" si="22">IF(D245="","",IF(VALUE(MID(D245,7,1))&gt;4,"M","F"))</f>
        <v/>
      </c>
      <c r="G245" s="370" t="str">
        <f t="shared" ref="G245:G308" ca="1" si="23">IF(E245="","",YEAR(NOW())-YEAR(E245))</f>
        <v/>
      </c>
      <c r="H245" s="376"/>
      <c r="I245" s="31"/>
      <c r="J245" s="31"/>
      <c r="K245" s="38"/>
      <c r="L245" s="375"/>
      <c r="M245" s="436"/>
      <c r="N245" s="410"/>
      <c r="O245" s="412"/>
    </row>
    <row r="246" spans="1:15" x14ac:dyDescent="0.35">
      <c r="A246" s="49">
        <v>243</v>
      </c>
      <c r="B246" s="27"/>
      <c r="C246" s="27"/>
      <c r="D246" s="358"/>
      <c r="E246" s="359" t="str">
        <f t="shared" si="21"/>
        <v/>
      </c>
      <c r="F246" s="25" t="str">
        <f t="shared" si="22"/>
        <v/>
      </c>
      <c r="G246" s="370" t="str">
        <f t="shared" ca="1" si="23"/>
        <v/>
      </c>
      <c r="H246" s="376"/>
      <c r="I246" s="31"/>
      <c r="J246" s="31"/>
      <c r="K246" s="38"/>
      <c r="L246" s="375"/>
      <c r="M246" s="436"/>
      <c r="N246" s="410"/>
      <c r="O246" s="412"/>
    </row>
    <row r="247" spans="1:15" x14ac:dyDescent="0.35">
      <c r="A247" s="49">
        <v>244</v>
      </c>
      <c r="B247" s="27"/>
      <c r="C247" s="27"/>
      <c r="D247" s="358"/>
      <c r="E247" s="359" t="str">
        <f t="shared" si="21"/>
        <v/>
      </c>
      <c r="F247" s="25" t="str">
        <f t="shared" si="22"/>
        <v/>
      </c>
      <c r="G247" s="370" t="str">
        <f t="shared" ca="1" si="23"/>
        <v/>
      </c>
      <c r="H247" s="376"/>
      <c r="I247" s="31"/>
      <c r="J247" s="31"/>
      <c r="K247" s="38"/>
      <c r="L247" s="375"/>
      <c r="M247" s="436"/>
      <c r="N247" s="410"/>
      <c r="O247" s="412"/>
    </row>
    <row r="248" spans="1:15" x14ac:dyDescent="0.35">
      <c r="A248" s="49">
        <v>245</v>
      </c>
      <c r="B248" s="27"/>
      <c r="C248" s="27"/>
      <c r="D248" s="358"/>
      <c r="E248" s="359" t="str">
        <f t="shared" si="21"/>
        <v/>
      </c>
      <c r="F248" s="25" t="str">
        <f t="shared" si="22"/>
        <v/>
      </c>
      <c r="G248" s="370" t="str">
        <f t="shared" ca="1" si="23"/>
        <v/>
      </c>
      <c r="H248" s="376"/>
      <c r="I248" s="31"/>
      <c r="J248" s="31"/>
      <c r="K248" s="38"/>
      <c r="L248" s="375"/>
      <c r="M248" s="436"/>
      <c r="N248" s="410"/>
      <c r="O248" s="412"/>
    </row>
    <row r="249" spans="1:15" x14ac:dyDescent="0.35">
      <c r="A249" s="49">
        <v>246</v>
      </c>
      <c r="B249" s="27"/>
      <c r="C249" s="27"/>
      <c r="D249" s="358"/>
      <c r="E249" s="359" t="str">
        <f t="shared" si="21"/>
        <v/>
      </c>
      <c r="F249" s="25" t="str">
        <f t="shared" si="22"/>
        <v/>
      </c>
      <c r="G249" s="370" t="str">
        <f t="shared" ca="1" si="23"/>
        <v/>
      </c>
      <c r="H249" s="376"/>
      <c r="I249" s="31"/>
      <c r="J249" s="31"/>
      <c r="K249" s="38"/>
      <c r="L249" s="375"/>
      <c r="M249" s="436"/>
      <c r="N249" s="410"/>
      <c r="O249" s="412"/>
    </row>
    <row r="250" spans="1:15" x14ac:dyDescent="0.35">
      <c r="A250" s="49">
        <v>247</v>
      </c>
      <c r="B250" s="27"/>
      <c r="C250" s="27"/>
      <c r="D250" s="358"/>
      <c r="E250" s="359" t="str">
        <f t="shared" si="21"/>
        <v/>
      </c>
      <c r="F250" s="25" t="str">
        <f t="shared" si="22"/>
        <v/>
      </c>
      <c r="G250" s="370" t="str">
        <f t="shared" ca="1" si="23"/>
        <v/>
      </c>
      <c r="H250" s="376"/>
      <c r="I250" s="31"/>
      <c r="J250" s="31"/>
      <c r="K250" s="38"/>
      <c r="L250" s="375"/>
      <c r="M250" s="436"/>
      <c r="N250" s="410"/>
      <c r="O250" s="412"/>
    </row>
    <row r="251" spans="1:15" x14ac:dyDescent="0.35">
      <c r="A251" s="49">
        <v>248</v>
      </c>
      <c r="B251" s="27"/>
      <c r="C251" s="27"/>
      <c r="D251" s="358"/>
      <c r="E251" s="359" t="str">
        <f t="shared" si="21"/>
        <v/>
      </c>
      <c r="F251" s="25" t="str">
        <f t="shared" si="22"/>
        <v/>
      </c>
      <c r="G251" s="370" t="str">
        <f t="shared" ca="1" si="23"/>
        <v/>
      </c>
      <c r="H251" s="376"/>
      <c r="I251" s="31"/>
      <c r="J251" s="31"/>
      <c r="K251" s="38"/>
      <c r="L251" s="375"/>
      <c r="M251" s="436"/>
      <c r="N251" s="410"/>
      <c r="O251" s="412"/>
    </row>
    <row r="252" spans="1:15" x14ac:dyDescent="0.35">
      <c r="A252" s="49">
        <v>249</v>
      </c>
      <c r="B252" s="27"/>
      <c r="C252" s="27"/>
      <c r="D252" s="358"/>
      <c r="E252" s="359" t="str">
        <f t="shared" si="21"/>
        <v/>
      </c>
      <c r="F252" s="25" t="str">
        <f t="shared" si="22"/>
        <v/>
      </c>
      <c r="G252" s="370" t="str">
        <f t="shared" ca="1" si="23"/>
        <v/>
      </c>
      <c r="H252" s="376"/>
      <c r="I252" s="31"/>
      <c r="J252" s="31"/>
      <c r="K252" s="38"/>
      <c r="L252" s="375"/>
      <c r="M252" s="436"/>
      <c r="N252" s="410"/>
      <c r="O252" s="412"/>
    </row>
    <row r="253" spans="1:15" x14ac:dyDescent="0.35">
      <c r="A253" s="49">
        <v>250</v>
      </c>
      <c r="B253" s="27"/>
      <c r="C253" s="27"/>
      <c r="D253" s="358"/>
      <c r="E253" s="359" t="str">
        <f t="shared" si="21"/>
        <v/>
      </c>
      <c r="F253" s="25" t="str">
        <f t="shared" si="22"/>
        <v/>
      </c>
      <c r="G253" s="370" t="str">
        <f t="shared" ca="1" si="23"/>
        <v/>
      </c>
      <c r="H253" s="376"/>
      <c r="I253" s="31"/>
      <c r="J253" s="31"/>
      <c r="K253" s="38"/>
      <c r="L253" s="375"/>
      <c r="M253" s="436"/>
      <c r="N253" s="410"/>
      <c r="O253" s="412"/>
    </row>
    <row r="254" spans="1:15" x14ac:dyDescent="0.35">
      <c r="A254" s="49">
        <v>251</v>
      </c>
      <c r="B254" s="27"/>
      <c r="C254" s="27"/>
      <c r="D254" s="358"/>
      <c r="E254" s="359" t="str">
        <f t="shared" si="21"/>
        <v/>
      </c>
      <c r="F254" s="25" t="str">
        <f t="shared" si="22"/>
        <v/>
      </c>
      <c r="G254" s="370" t="str">
        <f t="shared" ca="1" si="23"/>
        <v/>
      </c>
      <c r="H254" s="376"/>
      <c r="I254" s="31"/>
      <c r="J254" s="31"/>
      <c r="K254" s="38"/>
      <c r="L254" s="375"/>
      <c r="M254" s="436"/>
      <c r="N254" s="410"/>
      <c r="O254" s="412"/>
    </row>
    <row r="255" spans="1:15" x14ac:dyDescent="0.35">
      <c r="A255" s="49">
        <v>252</v>
      </c>
      <c r="B255" s="27"/>
      <c r="C255" s="27"/>
      <c r="D255" s="358"/>
      <c r="E255" s="359" t="str">
        <f t="shared" si="21"/>
        <v/>
      </c>
      <c r="F255" s="25" t="str">
        <f t="shared" si="22"/>
        <v/>
      </c>
      <c r="G255" s="370" t="str">
        <f t="shared" ca="1" si="23"/>
        <v/>
      </c>
      <c r="H255" s="376"/>
      <c r="I255" s="31"/>
      <c r="J255" s="31"/>
      <c r="K255" s="38"/>
      <c r="L255" s="375"/>
      <c r="M255" s="436"/>
      <c r="N255" s="410"/>
      <c r="O255" s="412"/>
    </row>
    <row r="256" spans="1:15" x14ac:dyDescent="0.35">
      <c r="A256" s="49">
        <v>253</v>
      </c>
      <c r="B256" s="27"/>
      <c r="C256" s="27"/>
      <c r="D256" s="358"/>
      <c r="E256" s="359" t="str">
        <f t="shared" si="21"/>
        <v/>
      </c>
      <c r="F256" s="25" t="str">
        <f t="shared" si="22"/>
        <v/>
      </c>
      <c r="G256" s="370" t="str">
        <f t="shared" ca="1" si="23"/>
        <v/>
      </c>
      <c r="H256" s="376"/>
      <c r="I256" s="31"/>
      <c r="J256" s="31"/>
      <c r="K256" s="38"/>
      <c r="L256" s="375"/>
      <c r="M256" s="436"/>
      <c r="N256" s="410"/>
      <c r="O256" s="412"/>
    </row>
    <row r="257" spans="1:15" x14ac:dyDescent="0.35">
      <c r="A257" s="49">
        <v>254</v>
      </c>
      <c r="B257" s="27"/>
      <c r="C257" s="27"/>
      <c r="D257" s="358"/>
      <c r="E257" s="359" t="str">
        <f t="shared" si="21"/>
        <v/>
      </c>
      <c r="F257" s="25" t="str">
        <f t="shared" si="22"/>
        <v/>
      </c>
      <c r="G257" s="370" t="str">
        <f t="shared" ca="1" si="23"/>
        <v/>
      </c>
      <c r="H257" s="376"/>
      <c r="I257" s="31"/>
      <c r="J257" s="31"/>
      <c r="K257" s="38"/>
      <c r="L257" s="375"/>
      <c r="M257" s="436"/>
      <c r="N257" s="410"/>
      <c r="O257" s="412"/>
    </row>
    <row r="258" spans="1:15" x14ac:dyDescent="0.35">
      <c r="A258" s="49">
        <v>255</v>
      </c>
      <c r="B258" s="27"/>
      <c r="C258" s="27"/>
      <c r="D258" s="358"/>
      <c r="E258" s="359" t="str">
        <f t="shared" si="21"/>
        <v/>
      </c>
      <c r="F258" s="25" t="str">
        <f t="shared" si="22"/>
        <v/>
      </c>
      <c r="G258" s="370" t="str">
        <f t="shared" ca="1" si="23"/>
        <v/>
      </c>
      <c r="H258" s="376"/>
      <c r="I258" s="31"/>
      <c r="J258" s="31"/>
      <c r="K258" s="38"/>
      <c r="L258" s="375"/>
      <c r="M258" s="436"/>
      <c r="N258" s="410"/>
      <c r="O258" s="412"/>
    </row>
    <row r="259" spans="1:15" x14ac:dyDescent="0.35">
      <c r="A259" s="49">
        <v>256</v>
      </c>
      <c r="B259" s="27"/>
      <c r="C259" s="27"/>
      <c r="D259" s="358"/>
      <c r="E259" s="359" t="str">
        <f t="shared" si="21"/>
        <v/>
      </c>
      <c r="F259" s="25" t="str">
        <f t="shared" si="22"/>
        <v/>
      </c>
      <c r="G259" s="370" t="str">
        <f t="shared" ca="1" si="23"/>
        <v/>
      </c>
      <c r="H259" s="376"/>
      <c r="I259" s="31"/>
      <c r="J259" s="31"/>
      <c r="K259" s="38"/>
      <c r="L259" s="375"/>
      <c r="M259" s="436"/>
      <c r="N259" s="410"/>
      <c r="O259" s="412"/>
    </row>
    <row r="260" spans="1:15" x14ac:dyDescent="0.35">
      <c r="A260" s="49">
        <v>257</v>
      </c>
      <c r="B260" s="27"/>
      <c r="C260" s="27"/>
      <c r="D260" s="358"/>
      <c r="E260" s="359" t="str">
        <f t="shared" si="21"/>
        <v/>
      </c>
      <c r="F260" s="25" t="str">
        <f t="shared" si="22"/>
        <v/>
      </c>
      <c r="G260" s="370" t="str">
        <f t="shared" ca="1" si="23"/>
        <v/>
      </c>
      <c r="H260" s="376"/>
      <c r="I260" s="31"/>
      <c r="J260" s="31"/>
      <c r="K260" s="38"/>
      <c r="L260" s="375"/>
      <c r="M260" s="436"/>
      <c r="N260" s="410"/>
      <c r="O260" s="412"/>
    </row>
    <row r="261" spans="1:15" x14ac:dyDescent="0.35">
      <c r="A261" s="49">
        <v>258</v>
      </c>
      <c r="B261" s="27"/>
      <c r="C261" s="27"/>
      <c r="D261" s="358"/>
      <c r="E261" s="359" t="str">
        <f t="shared" si="21"/>
        <v/>
      </c>
      <c r="F261" s="25" t="str">
        <f t="shared" si="22"/>
        <v/>
      </c>
      <c r="G261" s="370" t="str">
        <f t="shared" ca="1" si="23"/>
        <v/>
      </c>
      <c r="H261" s="376"/>
      <c r="I261" s="31"/>
      <c r="J261" s="31"/>
      <c r="K261" s="38"/>
      <c r="L261" s="375"/>
      <c r="M261" s="436"/>
      <c r="N261" s="410"/>
      <c r="O261" s="412"/>
    </row>
    <row r="262" spans="1:15" x14ac:dyDescent="0.35">
      <c r="A262" s="49">
        <v>259</v>
      </c>
      <c r="B262" s="27"/>
      <c r="C262" s="27"/>
      <c r="D262" s="358"/>
      <c r="E262" s="359" t="str">
        <f t="shared" si="21"/>
        <v/>
      </c>
      <c r="F262" s="25" t="str">
        <f t="shared" si="22"/>
        <v/>
      </c>
      <c r="G262" s="370" t="str">
        <f t="shared" ca="1" si="23"/>
        <v/>
      </c>
      <c r="H262" s="376"/>
      <c r="I262" s="31"/>
      <c r="J262" s="31"/>
      <c r="K262" s="38"/>
      <c r="L262" s="375"/>
      <c r="M262" s="436"/>
      <c r="N262" s="410"/>
      <c r="O262" s="412"/>
    </row>
    <row r="263" spans="1:15" x14ac:dyDescent="0.35">
      <c r="A263" s="49">
        <v>260</v>
      </c>
      <c r="B263" s="27"/>
      <c r="C263" s="27"/>
      <c r="D263" s="358"/>
      <c r="E263" s="359" t="str">
        <f t="shared" si="21"/>
        <v/>
      </c>
      <c r="F263" s="25" t="str">
        <f t="shared" si="22"/>
        <v/>
      </c>
      <c r="G263" s="370" t="str">
        <f t="shared" ca="1" si="23"/>
        <v/>
      </c>
      <c r="H263" s="376"/>
      <c r="I263" s="31"/>
      <c r="J263" s="31"/>
      <c r="K263" s="38"/>
      <c r="L263" s="375"/>
      <c r="M263" s="436"/>
      <c r="N263" s="410"/>
      <c r="O263" s="412"/>
    </row>
    <row r="264" spans="1:15" x14ac:dyDescent="0.35">
      <c r="A264" s="49">
        <v>261</v>
      </c>
      <c r="B264" s="27"/>
      <c r="C264" s="27"/>
      <c r="D264" s="358"/>
      <c r="E264" s="359" t="str">
        <f t="shared" si="21"/>
        <v/>
      </c>
      <c r="F264" s="25" t="str">
        <f t="shared" si="22"/>
        <v/>
      </c>
      <c r="G264" s="370" t="str">
        <f t="shared" ca="1" si="23"/>
        <v/>
      </c>
      <c r="H264" s="376"/>
      <c r="I264" s="31"/>
      <c r="J264" s="31"/>
      <c r="K264" s="38"/>
      <c r="L264" s="375"/>
      <c r="M264" s="436"/>
      <c r="N264" s="410"/>
      <c r="O264" s="412"/>
    </row>
    <row r="265" spans="1:15" x14ac:dyDescent="0.35">
      <c r="A265" s="49">
        <v>262</v>
      </c>
      <c r="B265" s="27"/>
      <c r="C265" s="27"/>
      <c r="D265" s="358"/>
      <c r="E265" s="359" t="str">
        <f t="shared" si="21"/>
        <v/>
      </c>
      <c r="F265" s="25" t="str">
        <f t="shared" si="22"/>
        <v/>
      </c>
      <c r="G265" s="370" t="str">
        <f t="shared" ca="1" si="23"/>
        <v/>
      </c>
      <c r="H265" s="376"/>
      <c r="I265" s="31"/>
      <c r="J265" s="31"/>
      <c r="K265" s="38"/>
      <c r="L265" s="375"/>
      <c r="M265" s="436"/>
      <c r="N265" s="410"/>
      <c r="O265" s="412"/>
    </row>
    <row r="266" spans="1:15" x14ac:dyDescent="0.35">
      <c r="A266" s="49">
        <v>263</v>
      </c>
      <c r="B266" s="27"/>
      <c r="C266" s="27"/>
      <c r="D266" s="358"/>
      <c r="E266" s="359" t="str">
        <f t="shared" si="21"/>
        <v/>
      </c>
      <c r="F266" s="25" t="str">
        <f t="shared" si="22"/>
        <v/>
      </c>
      <c r="G266" s="370" t="str">
        <f t="shared" ca="1" si="23"/>
        <v/>
      </c>
      <c r="H266" s="376"/>
      <c r="I266" s="31"/>
      <c r="J266" s="31"/>
      <c r="K266" s="38"/>
      <c r="L266" s="375"/>
      <c r="M266" s="436"/>
      <c r="N266" s="410"/>
      <c r="O266" s="412"/>
    </row>
    <row r="267" spans="1:15" x14ac:dyDescent="0.35">
      <c r="A267" s="49">
        <v>264</v>
      </c>
      <c r="B267" s="27"/>
      <c r="C267" s="27"/>
      <c r="D267" s="358"/>
      <c r="E267" s="359" t="str">
        <f t="shared" si="21"/>
        <v/>
      </c>
      <c r="F267" s="25" t="str">
        <f t="shared" si="22"/>
        <v/>
      </c>
      <c r="G267" s="370" t="str">
        <f t="shared" ca="1" si="23"/>
        <v/>
      </c>
      <c r="H267" s="376"/>
      <c r="I267" s="31"/>
      <c r="J267" s="31"/>
      <c r="K267" s="38"/>
      <c r="L267" s="375"/>
      <c r="M267" s="436"/>
      <c r="N267" s="410"/>
      <c r="O267" s="412"/>
    </row>
    <row r="268" spans="1:15" x14ac:dyDescent="0.35">
      <c r="A268" s="49">
        <v>265</v>
      </c>
      <c r="B268" s="27"/>
      <c r="C268" s="27"/>
      <c r="D268" s="358"/>
      <c r="E268" s="359" t="str">
        <f t="shared" si="21"/>
        <v/>
      </c>
      <c r="F268" s="25" t="str">
        <f t="shared" si="22"/>
        <v/>
      </c>
      <c r="G268" s="370" t="str">
        <f t="shared" ca="1" si="23"/>
        <v/>
      </c>
      <c r="H268" s="376"/>
      <c r="I268" s="31"/>
      <c r="J268" s="31"/>
      <c r="K268" s="38"/>
      <c r="L268" s="375"/>
      <c r="M268" s="436"/>
      <c r="N268" s="410"/>
      <c r="O268" s="412"/>
    </row>
    <row r="269" spans="1:15" x14ac:dyDescent="0.35">
      <c r="A269" s="49">
        <v>266</v>
      </c>
      <c r="B269" s="27"/>
      <c r="C269" s="27"/>
      <c r="D269" s="358"/>
      <c r="E269" s="359" t="str">
        <f t="shared" si="21"/>
        <v/>
      </c>
      <c r="F269" s="25" t="str">
        <f t="shared" si="22"/>
        <v/>
      </c>
      <c r="G269" s="370" t="str">
        <f t="shared" ca="1" si="23"/>
        <v/>
      </c>
      <c r="H269" s="376"/>
      <c r="I269" s="31"/>
      <c r="J269" s="31"/>
      <c r="K269" s="38"/>
      <c r="L269" s="375"/>
      <c r="M269" s="436"/>
      <c r="N269" s="410"/>
      <c r="O269" s="412"/>
    </row>
    <row r="270" spans="1:15" x14ac:dyDescent="0.35">
      <c r="A270" s="49">
        <v>267</v>
      </c>
      <c r="B270" s="27"/>
      <c r="C270" s="27"/>
      <c r="D270" s="358"/>
      <c r="E270" s="359" t="str">
        <f t="shared" si="21"/>
        <v/>
      </c>
      <c r="F270" s="25" t="str">
        <f t="shared" si="22"/>
        <v/>
      </c>
      <c r="G270" s="370" t="str">
        <f t="shared" ca="1" si="23"/>
        <v/>
      </c>
      <c r="H270" s="376"/>
      <c r="I270" s="31"/>
      <c r="J270" s="31"/>
      <c r="K270" s="38"/>
      <c r="L270" s="375"/>
      <c r="M270" s="436"/>
      <c r="N270" s="410"/>
      <c r="O270" s="412"/>
    </row>
    <row r="271" spans="1:15" x14ac:dyDescent="0.35">
      <c r="A271" s="49">
        <v>268</v>
      </c>
      <c r="B271" s="27"/>
      <c r="C271" s="27"/>
      <c r="D271" s="358"/>
      <c r="E271" s="359" t="str">
        <f t="shared" si="21"/>
        <v/>
      </c>
      <c r="F271" s="25" t="str">
        <f t="shared" si="22"/>
        <v/>
      </c>
      <c r="G271" s="370" t="str">
        <f t="shared" ca="1" si="23"/>
        <v/>
      </c>
      <c r="H271" s="376"/>
      <c r="I271" s="31"/>
      <c r="J271" s="31"/>
      <c r="K271" s="38"/>
      <c r="L271" s="375"/>
      <c r="M271" s="436"/>
      <c r="N271" s="410"/>
      <c r="O271" s="412"/>
    </row>
    <row r="272" spans="1:15" x14ac:dyDescent="0.35">
      <c r="A272" s="49">
        <v>269</v>
      </c>
      <c r="B272" s="27"/>
      <c r="C272" s="27"/>
      <c r="D272" s="358"/>
      <c r="E272" s="359" t="str">
        <f t="shared" si="21"/>
        <v/>
      </c>
      <c r="F272" s="25" t="str">
        <f t="shared" si="22"/>
        <v/>
      </c>
      <c r="G272" s="370" t="str">
        <f t="shared" ca="1" si="23"/>
        <v/>
      </c>
      <c r="H272" s="376"/>
      <c r="I272" s="31"/>
      <c r="J272" s="31"/>
      <c r="K272" s="38"/>
      <c r="L272" s="375"/>
      <c r="M272" s="436"/>
      <c r="N272" s="410"/>
      <c r="O272" s="412"/>
    </row>
    <row r="273" spans="1:15" x14ac:dyDescent="0.35">
      <c r="A273" s="49">
        <v>270</v>
      </c>
      <c r="B273" s="27"/>
      <c r="C273" s="27"/>
      <c r="D273" s="358"/>
      <c r="E273" s="359" t="str">
        <f t="shared" si="21"/>
        <v/>
      </c>
      <c r="F273" s="25" t="str">
        <f t="shared" si="22"/>
        <v/>
      </c>
      <c r="G273" s="370" t="str">
        <f t="shared" ca="1" si="23"/>
        <v/>
      </c>
      <c r="H273" s="376"/>
      <c r="I273" s="31"/>
      <c r="J273" s="31"/>
      <c r="K273" s="38"/>
      <c r="L273" s="375"/>
      <c r="M273" s="436"/>
      <c r="N273" s="410"/>
      <c r="O273" s="412"/>
    </row>
    <row r="274" spans="1:15" x14ac:dyDescent="0.35">
      <c r="A274" s="49">
        <v>271</v>
      </c>
      <c r="B274" s="27"/>
      <c r="C274" s="27"/>
      <c r="D274" s="358"/>
      <c r="E274" s="359" t="str">
        <f t="shared" si="21"/>
        <v/>
      </c>
      <c r="F274" s="25" t="str">
        <f t="shared" si="22"/>
        <v/>
      </c>
      <c r="G274" s="370" t="str">
        <f t="shared" ca="1" si="23"/>
        <v/>
      </c>
      <c r="H274" s="376"/>
      <c r="I274" s="31"/>
      <c r="J274" s="31"/>
      <c r="K274" s="38"/>
      <c r="L274" s="375"/>
      <c r="M274" s="436"/>
      <c r="N274" s="410"/>
      <c r="O274" s="412"/>
    </row>
    <row r="275" spans="1:15" x14ac:dyDescent="0.35">
      <c r="A275" s="49">
        <v>272</v>
      </c>
      <c r="B275" s="27"/>
      <c r="C275" s="27"/>
      <c r="D275" s="358"/>
      <c r="E275" s="359" t="str">
        <f t="shared" si="21"/>
        <v/>
      </c>
      <c r="F275" s="25" t="str">
        <f t="shared" si="22"/>
        <v/>
      </c>
      <c r="G275" s="370" t="str">
        <f t="shared" ca="1" si="23"/>
        <v/>
      </c>
      <c r="H275" s="376"/>
      <c r="I275" s="31"/>
      <c r="J275" s="31"/>
      <c r="K275" s="38"/>
      <c r="L275" s="375"/>
      <c r="M275" s="436"/>
      <c r="N275" s="410"/>
      <c r="O275" s="412"/>
    </row>
    <row r="276" spans="1:15" x14ac:dyDescent="0.35">
      <c r="A276" s="49">
        <v>273</v>
      </c>
      <c r="B276" s="27"/>
      <c r="C276" s="27"/>
      <c r="D276" s="358"/>
      <c r="E276" s="359" t="str">
        <f t="shared" si="21"/>
        <v/>
      </c>
      <c r="F276" s="25" t="str">
        <f t="shared" si="22"/>
        <v/>
      </c>
      <c r="G276" s="370" t="str">
        <f t="shared" ca="1" si="23"/>
        <v/>
      </c>
      <c r="H276" s="376"/>
      <c r="I276" s="31"/>
      <c r="J276" s="31"/>
      <c r="K276" s="38"/>
      <c r="L276" s="375"/>
      <c r="M276" s="436"/>
      <c r="N276" s="410"/>
      <c r="O276" s="412"/>
    </row>
    <row r="277" spans="1:15" x14ac:dyDescent="0.35">
      <c r="A277" s="49">
        <v>274</v>
      </c>
      <c r="B277" s="27"/>
      <c r="C277" s="27"/>
      <c r="D277" s="358"/>
      <c r="E277" s="359" t="str">
        <f t="shared" si="21"/>
        <v/>
      </c>
      <c r="F277" s="25" t="str">
        <f t="shared" si="22"/>
        <v/>
      </c>
      <c r="G277" s="370" t="str">
        <f t="shared" ca="1" si="23"/>
        <v/>
      </c>
      <c r="H277" s="376"/>
      <c r="I277" s="31"/>
      <c r="J277" s="31"/>
      <c r="K277" s="38"/>
      <c r="L277" s="375"/>
      <c r="M277" s="436"/>
      <c r="N277" s="410"/>
      <c r="O277" s="412"/>
    </row>
    <row r="278" spans="1:15" x14ac:dyDescent="0.35">
      <c r="A278" s="49">
        <v>275</v>
      </c>
      <c r="B278" s="27"/>
      <c r="C278" s="27"/>
      <c r="D278" s="358"/>
      <c r="E278" s="359" t="str">
        <f t="shared" si="21"/>
        <v/>
      </c>
      <c r="F278" s="25" t="str">
        <f t="shared" si="22"/>
        <v/>
      </c>
      <c r="G278" s="370" t="str">
        <f t="shared" ca="1" si="23"/>
        <v/>
      </c>
      <c r="H278" s="376"/>
      <c r="I278" s="31"/>
      <c r="J278" s="31"/>
      <c r="K278" s="38"/>
      <c r="L278" s="375"/>
      <c r="M278" s="436"/>
      <c r="N278" s="410"/>
      <c r="O278" s="412"/>
    </row>
    <row r="279" spans="1:15" x14ac:dyDescent="0.35">
      <c r="A279" s="49">
        <v>276</v>
      </c>
      <c r="B279" s="27"/>
      <c r="C279" s="27"/>
      <c r="D279" s="358"/>
      <c r="E279" s="359" t="str">
        <f t="shared" si="21"/>
        <v/>
      </c>
      <c r="F279" s="25" t="str">
        <f t="shared" si="22"/>
        <v/>
      </c>
      <c r="G279" s="370" t="str">
        <f t="shared" ca="1" si="23"/>
        <v/>
      </c>
      <c r="H279" s="376"/>
      <c r="I279" s="31"/>
      <c r="J279" s="31"/>
      <c r="K279" s="38"/>
      <c r="L279" s="375"/>
      <c r="M279" s="436"/>
      <c r="N279" s="410"/>
      <c r="O279" s="412"/>
    </row>
    <row r="280" spans="1:15" x14ac:dyDescent="0.35">
      <c r="A280" s="49">
        <v>277</v>
      </c>
      <c r="B280" s="27"/>
      <c r="C280" s="27"/>
      <c r="D280" s="358"/>
      <c r="E280" s="359" t="str">
        <f t="shared" si="21"/>
        <v/>
      </c>
      <c r="F280" s="25" t="str">
        <f t="shared" si="22"/>
        <v/>
      </c>
      <c r="G280" s="370" t="str">
        <f t="shared" ca="1" si="23"/>
        <v/>
      </c>
      <c r="H280" s="376"/>
      <c r="I280" s="31"/>
      <c r="J280" s="31"/>
      <c r="K280" s="38"/>
      <c r="L280" s="375"/>
      <c r="M280" s="436"/>
      <c r="N280" s="410"/>
      <c r="O280" s="412"/>
    </row>
    <row r="281" spans="1:15" x14ac:dyDescent="0.35">
      <c r="A281" s="49">
        <v>278</v>
      </c>
      <c r="B281" s="27"/>
      <c r="C281" s="27"/>
      <c r="D281" s="358"/>
      <c r="E281" s="359" t="str">
        <f t="shared" si="21"/>
        <v/>
      </c>
      <c r="F281" s="25" t="str">
        <f t="shared" si="22"/>
        <v/>
      </c>
      <c r="G281" s="370" t="str">
        <f t="shared" ca="1" si="23"/>
        <v/>
      </c>
      <c r="H281" s="376"/>
      <c r="I281" s="31"/>
      <c r="J281" s="31"/>
      <c r="K281" s="38"/>
      <c r="L281" s="375"/>
      <c r="M281" s="436"/>
      <c r="N281" s="410"/>
      <c r="O281" s="412"/>
    </row>
    <row r="282" spans="1:15" x14ac:dyDescent="0.35">
      <c r="A282" s="49">
        <v>279</v>
      </c>
      <c r="B282" s="27"/>
      <c r="C282" s="27"/>
      <c r="D282" s="358"/>
      <c r="E282" s="359" t="str">
        <f t="shared" si="21"/>
        <v/>
      </c>
      <c r="F282" s="25" t="str">
        <f t="shared" si="22"/>
        <v/>
      </c>
      <c r="G282" s="370" t="str">
        <f t="shared" ca="1" si="23"/>
        <v/>
      </c>
      <c r="H282" s="376"/>
      <c r="I282" s="31"/>
      <c r="J282" s="31"/>
      <c r="K282" s="38"/>
      <c r="L282" s="375"/>
      <c r="M282" s="436"/>
      <c r="N282" s="410"/>
      <c r="O282" s="412"/>
    </row>
    <row r="283" spans="1:15" x14ac:dyDescent="0.35">
      <c r="A283" s="49">
        <v>280</v>
      </c>
      <c r="B283" s="27"/>
      <c r="C283" s="27"/>
      <c r="D283" s="358"/>
      <c r="E283" s="359" t="str">
        <f t="shared" si="21"/>
        <v/>
      </c>
      <c r="F283" s="25" t="str">
        <f t="shared" si="22"/>
        <v/>
      </c>
      <c r="G283" s="370" t="str">
        <f t="shared" ca="1" si="23"/>
        <v/>
      </c>
      <c r="H283" s="376"/>
      <c r="I283" s="31"/>
      <c r="J283" s="31"/>
      <c r="K283" s="38"/>
      <c r="L283" s="375"/>
      <c r="M283" s="436"/>
      <c r="N283" s="410"/>
      <c r="O283" s="412"/>
    </row>
    <row r="284" spans="1:15" x14ac:dyDescent="0.35">
      <c r="A284" s="49">
        <v>281</v>
      </c>
      <c r="B284" s="27"/>
      <c r="C284" s="27"/>
      <c r="D284" s="358"/>
      <c r="E284" s="359" t="str">
        <f t="shared" si="21"/>
        <v/>
      </c>
      <c r="F284" s="25" t="str">
        <f t="shared" si="22"/>
        <v/>
      </c>
      <c r="G284" s="370" t="str">
        <f t="shared" ca="1" si="23"/>
        <v/>
      </c>
      <c r="H284" s="376"/>
      <c r="I284" s="31"/>
      <c r="J284" s="31"/>
      <c r="K284" s="38"/>
      <c r="L284" s="375"/>
      <c r="M284" s="436"/>
      <c r="N284" s="410"/>
      <c r="O284" s="412"/>
    </row>
    <row r="285" spans="1:15" x14ac:dyDescent="0.35">
      <c r="A285" s="49">
        <v>282</v>
      </c>
      <c r="B285" s="27"/>
      <c r="C285" s="27"/>
      <c r="D285" s="358"/>
      <c r="E285" s="359" t="str">
        <f t="shared" si="21"/>
        <v/>
      </c>
      <c r="F285" s="25" t="str">
        <f t="shared" si="22"/>
        <v/>
      </c>
      <c r="G285" s="370" t="str">
        <f t="shared" ca="1" si="23"/>
        <v/>
      </c>
      <c r="H285" s="376"/>
      <c r="I285" s="31"/>
      <c r="J285" s="31"/>
      <c r="K285" s="38"/>
      <c r="L285" s="375"/>
      <c r="M285" s="436"/>
      <c r="N285" s="410"/>
      <c r="O285" s="412"/>
    </row>
    <row r="286" spans="1:15" x14ac:dyDescent="0.35">
      <c r="A286" s="49">
        <v>283</v>
      </c>
      <c r="B286" s="27"/>
      <c r="C286" s="27"/>
      <c r="D286" s="358"/>
      <c r="E286" s="359" t="str">
        <f t="shared" si="21"/>
        <v/>
      </c>
      <c r="F286" s="25" t="str">
        <f t="shared" si="22"/>
        <v/>
      </c>
      <c r="G286" s="370" t="str">
        <f t="shared" ca="1" si="23"/>
        <v/>
      </c>
      <c r="H286" s="376"/>
      <c r="I286" s="31"/>
      <c r="J286" s="31"/>
      <c r="K286" s="38"/>
      <c r="L286" s="375"/>
      <c r="M286" s="436"/>
      <c r="N286" s="410"/>
      <c r="O286" s="412"/>
    </row>
    <row r="287" spans="1:15" x14ac:dyDescent="0.35">
      <c r="A287" s="49">
        <v>284</v>
      </c>
      <c r="B287" s="27"/>
      <c r="C287" s="27"/>
      <c r="D287" s="358"/>
      <c r="E287" s="359" t="str">
        <f t="shared" si="21"/>
        <v/>
      </c>
      <c r="F287" s="25" t="str">
        <f t="shared" si="22"/>
        <v/>
      </c>
      <c r="G287" s="370" t="str">
        <f t="shared" ca="1" si="23"/>
        <v/>
      </c>
      <c r="H287" s="376"/>
      <c r="I287" s="31"/>
      <c r="J287" s="31"/>
      <c r="K287" s="38"/>
      <c r="L287" s="375"/>
      <c r="M287" s="436"/>
      <c r="N287" s="410"/>
      <c r="O287" s="412"/>
    </row>
    <row r="288" spans="1:15" x14ac:dyDescent="0.35">
      <c r="A288" s="49">
        <v>285</v>
      </c>
      <c r="B288" s="27"/>
      <c r="C288" s="27"/>
      <c r="D288" s="358"/>
      <c r="E288" s="359" t="str">
        <f t="shared" si="21"/>
        <v/>
      </c>
      <c r="F288" s="25" t="str">
        <f t="shared" si="22"/>
        <v/>
      </c>
      <c r="G288" s="370" t="str">
        <f t="shared" ca="1" si="23"/>
        <v/>
      </c>
      <c r="H288" s="376"/>
      <c r="I288" s="31"/>
      <c r="J288" s="31"/>
      <c r="K288" s="38"/>
      <c r="L288" s="375"/>
      <c r="M288" s="436"/>
      <c r="N288" s="410"/>
      <c r="O288" s="412"/>
    </row>
    <row r="289" spans="1:15" x14ac:dyDescent="0.35">
      <c r="A289" s="49">
        <v>286</v>
      </c>
      <c r="B289" s="27"/>
      <c r="C289" s="27"/>
      <c r="D289" s="358"/>
      <c r="E289" s="359" t="str">
        <f t="shared" si="21"/>
        <v/>
      </c>
      <c r="F289" s="25" t="str">
        <f t="shared" si="22"/>
        <v/>
      </c>
      <c r="G289" s="370" t="str">
        <f t="shared" ca="1" si="23"/>
        <v/>
      </c>
      <c r="H289" s="376"/>
      <c r="I289" s="31"/>
      <c r="J289" s="31"/>
      <c r="K289" s="38"/>
      <c r="L289" s="375"/>
      <c r="M289" s="436"/>
      <c r="N289" s="410"/>
      <c r="O289" s="412"/>
    </row>
    <row r="290" spans="1:15" x14ac:dyDescent="0.35">
      <c r="A290" s="49">
        <v>287</v>
      </c>
      <c r="B290" s="27"/>
      <c r="C290" s="27"/>
      <c r="D290" s="358"/>
      <c r="E290" s="359" t="str">
        <f t="shared" si="21"/>
        <v/>
      </c>
      <c r="F290" s="25" t="str">
        <f t="shared" si="22"/>
        <v/>
      </c>
      <c r="G290" s="370" t="str">
        <f t="shared" ca="1" si="23"/>
        <v/>
      </c>
      <c r="H290" s="376"/>
      <c r="I290" s="31"/>
      <c r="J290" s="31"/>
      <c r="K290" s="38"/>
      <c r="L290" s="375"/>
      <c r="M290" s="436"/>
      <c r="N290" s="410"/>
      <c r="O290" s="412"/>
    </row>
    <row r="291" spans="1:15" x14ac:dyDescent="0.35">
      <c r="A291" s="49">
        <v>288</v>
      </c>
      <c r="B291" s="27"/>
      <c r="C291" s="27"/>
      <c r="D291" s="358"/>
      <c r="E291" s="359" t="str">
        <f t="shared" si="21"/>
        <v/>
      </c>
      <c r="F291" s="25" t="str">
        <f t="shared" si="22"/>
        <v/>
      </c>
      <c r="G291" s="370" t="str">
        <f t="shared" ca="1" si="23"/>
        <v/>
      </c>
      <c r="H291" s="376"/>
      <c r="I291" s="31"/>
      <c r="J291" s="31"/>
      <c r="K291" s="38"/>
      <c r="L291" s="375"/>
      <c r="M291" s="436"/>
      <c r="N291" s="410"/>
      <c r="O291" s="412"/>
    </row>
    <row r="292" spans="1:15" x14ac:dyDescent="0.35">
      <c r="A292" s="49">
        <v>289</v>
      </c>
      <c r="B292" s="27"/>
      <c r="C292" s="27"/>
      <c r="D292" s="358"/>
      <c r="E292" s="359" t="str">
        <f t="shared" si="21"/>
        <v/>
      </c>
      <c r="F292" s="25" t="str">
        <f t="shared" si="22"/>
        <v/>
      </c>
      <c r="G292" s="370" t="str">
        <f t="shared" ca="1" si="23"/>
        <v/>
      </c>
      <c r="H292" s="376"/>
      <c r="I292" s="31"/>
      <c r="J292" s="31"/>
      <c r="K292" s="38"/>
      <c r="L292" s="375"/>
      <c r="M292" s="436"/>
      <c r="N292" s="410"/>
      <c r="O292" s="412"/>
    </row>
    <row r="293" spans="1:15" x14ac:dyDescent="0.35">
      <c r="A293" s="49">
        <v>290</v>
      </c>
      <c r="B293" s="27"/>
      <c r="C293" s="27"/>
      <c r="D293" s="358"/>
      <c r="E293" s="359" t="str">
        <f t="shared" si="21"/>
        <v/>
      </c>
      <c r="F293" s="25" t="str">
        <f t="shared" si="22"/>
        <v/>
      </c>
      <c r="G293" s="370" t="str">
        <f t="shared" ca="1" si="23"/>
        <v/>
      </c>
      <c r="H293" s="376"/>
      <c r="I293" s="31"/>
      <c r="J293" s="31"/>
      <c r="K293" s="38"/>
      <c r="L293" s="375"/>
      <c r="M293" s="436"/>
      <c r="N293" s="410"/>
      <c r="O293" s="412"/>
    </row>
    <row r="294" spans="1:15" x14ac:dyDescent="0.35">
      <c r="A294" s="49">
        <v>291</v>
      </c>
      <c r="B294" s="27"/>
      <c r="C294" s="27"/>
      <c r="D294" s="358"/>
      <c r="E294" s="359" t="str">
        <f t="shared" si="21"/>
        <v/>
      </c>
      <c r="F294" s="25" t="str">
        <f t="shared" si="22"/>
        <v/>
      </c>
      <c r="G294" s="370" t="str">
        <f t="shared" ca="1" si="23"/>
        <v/>
      </c>
      <c r="H294" s="376"/>
      <c r="I294" s="31"/>
      <c r="J294" s="31"/>
      <c r="K294" s="38"/>
      <c r="L294" s="375"/>
      <c r="M294" s="436"/>
      <c r="N294" s="410"/>
      <c r="O294" s="412"/>
    </row>
    <row r="295" spans="1:15" x14ac:dyDescent="0.35">
      <c r="A295" s="49">
        <v>292</v>
      </c>
      <c r="B295" s="27"/>
      <c r="C295" s="27"/>
      <c r="D295" s="358"/>
      <c r="E295" s="359" t="str">
        <f t="shared" si="21"/>
        <v/>
      </c>
      <c r="F295" s="25" t="str">
        <f t="shared" si="22"/>
        <v/>
      </c>
      <c r="G295" s="370" t="str">
        <f t="shared" ca="1" si="23"/>
        <v/>
      </c>
      <c r="H295" s="376"/>
      <c r="I295" s="31"/>
      <c r="J295" s="31"/>
      <c r="K295" s="38"/>
      <c r="L295" s="375"/>
      <c r="M295" s="436"/>
      <c r="N295" s="410"/>
      <c r="O295" s="412"/>
    </row>
    <row r="296" spans="1:15" x14ac:dyDescent="0.35">
      <c r="A296" s="49">
        <v>293</v>
      </c>
      <c r="B296" s="27"/>
      <c r="C296" s="27"/>
      <c r="D296" s="358"/>
      <c r="E296" s="359" t="str">
        <f t="shared" si="21"/>
        <v/>
      </c>
      <c r="F296" s="25" t="str">
        <f t="shared" si="22"/>
        <v/>
      </c>
      <c r="G296" s="370" t="str">
        <f t="shared" ca="1" si="23"/>
        <v/>
      </c>
      <c r="H296" s="376"/>
      <c r="I296" s="31"/>
      <c r="J296" s="31"/>
      <c r="K296" s="38"/>
      <c r="L296" s="375"/>
      <c r="M296" s="436"/>
      <c r="N296" s="410"/>
      <c r="O296" s="412"/>
    </row>
    <row r="297" spans="1:15" x14ac:dyDescent="0.35">
      <c r="A297" s="49">
        <v>294</v>
      </c>
      <c r="B297" s="27"/>
      <c r="C297" s="27"/>
      <c r="D297" s="358"/>
      <c r="E297" s="359" t="str">
        <f t="shared" si="21"/>
        <v/>
      </c>
      <c r="F297" s="25" t="str">
        <f t="shared" si="22"/>
        <v/>
      </c>
      <c r="G297" s="370" t="str">
        <f t="shared" ca="1" si="23"/>
        <v/>
      </c>
      <c r="H297" s="376"/>
      <c r="I297" s="31"/>
      <c r="J297" s="31"/>
      <c r="K297" s="38"/>
      <c r="L297" s="375"/>
      <c r="M297" s="436"/>
      <c r="N297" s="410"/>
      <c r="O297" s="412"/>
    </row>
    <row r="298" spans="1:15" x14ac:dyDescent="0.35">
      <c r="A298" s="49">
        <v>295</v>
      </c>
      <c r="B298" s="27"/>
      <c r="C298" s="27"/>
      <c r="D298" s="358"/>
      <c r="E298" s="359" t="str">
        <f t="shared" si="21"/>
        <v/>
      </c>
      <c r="F298" s="25" t="str">
        <f t="shared" si="22"/>
        <v/>
      </c>
      <c r="G298" s="370" t="str">
        <f t="shared" ca="1" si="23"/>
        <v/>
      </c>
      <c r="H298" s="376"/>
      <c r="I298" s="31"/>
      <c r="J298" s="31"/>
      <c r="K298" s="38"/>
      <c r="L298" s="375"/>
      <c r="M298" s="436"/>
      <c r="N298" s="410"/>
      <c r="O298" s="412"/>
    </row>
    <row r="299" spans="1:15" x14ac:dyDescent="0.35">
      <c r="A299" s="49">
        <v>296</v>
      </c>
      <c r="B299" s="27"/>
      <c r="C299" s="27"/>
      <c r="D299" s="358"/>
      <c r="E299" s="359" t="str">
        <f t="shared" si="21"/>
        <v/>
      </c>
      <c r="F299" s="25" t="str">
        <f t="shared" si="22"/>
        <v/>
      </c>
      <c r="G299" s="370" t="str">
        <f t="shared" ca="1" si="23"/>
        <v/>
      </c>
      <c r="H299" s="376"/>
      <c r="I299" s="31"/>
      <c r="J299" s="31"/>
      <c r="K299" s="38"/>
      <c r="L299" s="375"/>
      <c r="M299" s="436"/>
      <c r="N299" s="410"/>
      <c r="O299" s="412"/>
    </row>
    <row r="300" spans="1:15" x14ac:dyDescent="0.35">
      <c r="A300" s="49">
        <v>297</v>
      </c>
      <c r="B300" s="27"/>
      <c r="C300" s="27"/>
      <c r="D300" s="358"/>
      <c r="E300" s="359" t="str">
        <f t="shared" si="21"/>
        <v/>
      </c>
      <c r="F300" s="25" t="str">
        <f t="shared" si="22"/>
        <v/>
      </c>
      <c r="G300" s="370" t="str">
        <f t="shared" ca="1" si="23"/>
        <v/>
      </c>
      <c r="H300" s="376"/>
      <c r="I300" s="31"/>
      <c r="J300" s="31"/>
      <c r="K300" s="38"/>
      <c r="L300" s="375"/>
      <c r="M300" s="436"/>
      <c r="N300" s="410"/>
      <c r="O300" s="412"/>
    </row>
    <row r="301" spans="1:15" x14ac:dyDescent="0.35">
      <c r="A301" s="49">
        <v>298</v>
      </c>
      <c r="B301" s="27"/>
      <c r="C301" s="27"/>
      <c r="D301" s="358"/>
      <c r="E301" s="359" t="str">
        <f t="shared" si="21"/>
        <v/>
      </c>
      <c r="F301" s="25" t="str">
        <f t="shared" si="22"/>
        <v/>
      </c>
      <c r="G301" s="370" t="str">
        <f t="shared" ca="1" si="23"/>
        <v/>
      </c>
      <c r="H301" s="376"/>
      <c r="I301" s="31"/>
      <c r="J301" s="31"/>
      <c r="K301" s="38"/>
      <c r="L301" s="375"/>
      <c r="M301" s="436"/>
      <c r="N301" s="410"/>
      <c r="O301" s="412"/>
    </row>
    <row r="302" spans="1:15" x14ac:dyDescent="0.35">
      <c r="A302" s="49">
        <v>299</v>
      </c>
      <c r="B302" s="27"/>
      <c r="C302" s="27"/>
      <c r="D302" s="358"/>
      <c r="E302" s="359" t="str">
        <f t="shared" si="21"/>
        <v/>
      </c>
      <c r="F302" s="25" t="str">
        <f t="shared" si="22"/>
        <v/>
      </c>
      <c r="G302" s="370" t="str">
        <f t="shared" ca="1" si="23"/>
        <v/>
      </c>
      <c r="H302" s="376"/>
      <c r="I302" s="31"/>
      <c r="J302" s="31"/>
      <c r="K302" s="38"/>
      <c r="L302" s="375"/>
      <c r="M302" s="436"/>
      <c r="N302" s="410"/>
      <c r="O302" s="412"/>
    </row>
    <row r="303" spans="1:15" x14ac:dyDescent="0.35">
      <c r="A303" s="49">
        <v>300</v>
      </c>
      <c r="B303" s="27"/>
      <c r="C303" s="27"/>
      <c r="D303" s="358"/>
      <c r="E303" s="359" t="str">
        <f t="shared" si="21"/>
        <v/>
      </c>
      <c r="F303" s="25" t="str">
        <f t="shared" si="22"/>
        <v/>
      </c>
      <c r="G303" s="370" t="str">
        <f t="shared" ca="1" si="23"/>
        <v/>
      </c>
      <c r="H303" s="376"/>
      <c r="I303" s="31"/>
      <c r="J303" s="31"/>
      <c r="K303" s="38"/>
      <c r="L303" s="375"/>
      <c r="M303" s="436"/>
      <c r="N303" s="410"/>
      <c r="O303" s="412"/>
    </row>
    <row r="304" spans="1:15" x14ac:dyDescent="0.35">
      <c r="A304" s="49">
        <v>301</v>
      </c>
      <c r="B304" s="27"/>
      <c r="C304" s="27"/>
      <c r="D304" s="358"/>
      <c r="E304" s="359" t="str">
        <f t="shared" si="21"/>
        <v/>
      </c>
      <c r="F304" s="25" t="str">
        <f t="shared" si="22"/>
        <v/>
      </c>
      <c r="G304" s="370" t="str">
        <f t="shared" ca="1" si="23"/>
        <v/>
      </c>
      <c r="H304" s="376"/>
      <c r="I304" s="31"/>
      <c r="J304" s="31"/>
      <c r="K304" s="38"/>
      <c r="L304" s="375"/>
      <c r="M304" s="436"/>
      <c r="N304" s="410"/>
      <c r="O304" s="412"/>
    </row>
    <row r="305" spans="1:15" x14ac:dyDescent="0.35">
      <c r="A305" s="49">
        <v>302</v>
      </c>
      <c r="B305" s="27"/>
      <c r="C305" s="27"/>
      <c r="D305" s="358"/>
      <c r="E305" s="359" t="str">
        <f t="shared" si="21"/>
        <v/>
      </c>
      <c r="F305" s="25" t="str">
        <f t="shared" si="22"/>
        <v/>
      </c>
      <c r="G305" s="370" t="str">
        <f t="shared" ca="1" si="23"/>
        <v/>
      </c>
      <c r="H305" s="376"/>
      <c r="I305" s="31"/>
      <c r="J305" s="31"/>
      <c r="K305" s="38"/>
      <c r="L305" s="375"/>
      <c r="M305" s="436"/>
      <c r="N305" s="410"/>
      <c r="O305" s="412"/>
    </row>
    <row r="306" spans="1:15" x14ac:dyDescent="0.35">
      <c r="A306" s="49">
        <v>303</v>
      </c>
      <c r="B306" s="27"/>
      <c r="C306" s="27"/>
      <c r="D306" s="358"/>
      <c r="E306" s="359" t="str">
        <f t="shared" si="21"/>
        <v/>
      </c>
      <c r="F306" s="25" t="str">
        <f t="shared" si="22"/>
        <v/>
      </c>
      <c r="G306" s="370" t="str">
        <f t="shared" ca="1" si="23"/>
        <v/>
      </c>
      <c r="H306" s="376"/>
      <c r="I306" s="31"/>
      <c r="J306" s="31"/>
      <c r="K306" s="38"/>
      <c r="L306" s="375"/>
      <c r="M306" s="436"/>
      <c r="N306" s="410"/>
      <c r="O306" s="412"/>
    </row>
    <row r="307" spans="1:15" x14ac:dyDescent="0.35">
      <c r="A307" s="49">
        <v>304</v>
      </c>
      <c r="B307" s="27"/>
      <c r="C307" s="27"/>
      <c r="D307" s="358"/>
      <c r="E307" s="359" t="str">
        <f t="shared" si="21"/>
        <v/>
      </c>
      <c r="F307" s="25" t="str">
        <f t="shared" si="22"/>
        <v/>
      </c>
      <c r="G307" s="370" t="str">
        <f t="shared" ca="1" si="23"/>
        <v/>
      </c>
      <c r="H307" s="376"/>
      <c r="I307" s="31"/>
      <c r="J307" s="31"/>
      <c r="K307" s="38"/>
      <c r="L307" s="375"/>
      <c r="M307" s="436"/>
      <c r="N307" s="410"/>
      <c r="O307" s="412"/>
    </row>
    <row r="308" spans="1:15" x14ac:dyDescent="0.35">
      <c r="A308" s="49">
        <v>305</v>
      </c>
      <c r="B308" s="27"/>
      <c r="C308" s="27"/>
      <c r="D308" s="358"/>
      <c r="E308" s="359" t="str">
        <f t="shared" si="21"/>
        <v/>
      </c>
      <c r="F308" s="25" t="str">
        <f t="shared" si="22"/>
        <v/>
      </c>
      <c r="G308" s="370" t="str">
        <f t="shared" ca="1" si="23"/>
        <v/>
      </c>
      <c r="H308" s="376"/>
      <c r="I308" s="31"/>
      <c r="J308" s="31"/>
      <c r="K308" s="38"/>
      <c r="L308" s="375"/>
      <c r="M308" s="436"/>
      <c r="N308" s="410"/>
      <c r="O308" s="412"/>
    </row>
    <row r="309" spans="1:15" x14ac:dyDescent="0.35">
      <c r="A309" s="49">
        <v>306</v>
      </c>
      <c r="B309" s="27"/>
      <c r="C309" s="27"/>
      <c r="D309" s="358"/>
      <c r="E309" s="359" t="str">
        <f t="shared" ref="E309:E372" si="24">IF(D309="","",IF(VALUE(LEFT(D309,2))&lt;40,DATE(100+VALUE(LEFT(D309,2)),VALUE(MID(D309,3,2)),VALUE(MID(D309,5,2))),DATE(VALUE(LEFT(D309,2)),VALUE(MID(D309,3,2)),VALUE(MID(D309,5,2)))))</f>
        <v/>
      </c>
      <c r="F309" s="25" t="str">
        <f t="shared" ref="F309:F372" si="25">IF(D309="","",IF(VALUE(MID(D309,7,1))&gt;4,"M","F"))</f>
        <v/>
      </c>
      <c r="G309" s="370" t="str">
        <f t="shared" ref="G309:G372" ca="1" si="26">IF(E309="","",YEAR(NOW())-YEAR(E309))</f>
        <v/>
      </c>
      <c r="H309" s="376"/>
      <c r="I309" s="31"/>
      <c r="J309" s="31"/>
      <c r="K309" s="38"/>
      <c r="L309" s="375"/>
      <c r="M309" s="436"/>
      <c r="N309" s="410"/>
      <c r="O309" s="412"/>
    </row>
    <row r="310" spans="1:15" x14ac:dyDescent="0.35">
      <c r="A310" s="49">
        <v>307</v>
      </c>
      <c r="B310" s="27"/>
      <c r="C310" s="27"/>
      <c r="D310" s="358"/>
      <c r="E310" s="359" t="str">
        <f t="shared" si="24"/>
        <v/>
      </c>
      <c r="F310" s="25" t="str">
        <f t="shared" si="25"/>
        <v/>
      </c>
      <c r="G310" s="370" t="str">
        <f t="shared" ca="1" si="26"/>
        <v/>
      </c>
      <c r="H310" s="376"/>
      <c r="I310" s="31"/>
      <c r="J310" s="31"/>
      <c r="K310" s="38"/>
      <c r="L310" s="375"/>
      <c r="M310" s="436"/>
      <c r="N310" s="410"/>
      <c r="O310" s="412"/>
    </row>
    <row r="311" spans="1:15" x14ac:dyDescent="0.35">
      <c r="A311" s="49">
        <v>308</v>
      </c>
      <c r="B311" s="27"/>
      <c r="C311" s="27"/>
      <c r="D311" s="358"/>
      <c r="E311" s="359" t="str">
        <f t="shared" si="24"/>
        <v/>
      </c>
      <c r="F311" s="25" t="str">
        <f t="shared" si="25"/>
        <v/>
      </c>
      <c r="G311" s="370" t="str">
        <f t="shared" ca="1" si="26"/>
        <v/>
      </c>
      <c r="H311" s="376"/>
      <c r="I311" s="31"/>
      <c r="J311" s="31"/>
      <c r="K311" s="38"/>
      <c r="L311" s="375"/>
      <c r="M311" s="436"/>
      <c r="N311" s="410"/>
      <c r="O311" s="412"/>
    </row>
    <row r="312" spans="1:15" x14ac:dyDescent="0.35">
      <c r="A312" s="49">
        <v>309</v>
      </c>
      <c r="B312" s="27"/>
      <c r="C312" s="27"/>
      <c r="D312" s="358"/>
      <c r="E312" s="359" t="str">
        <f t="shared" si="24"/>
        <v/>
      </c>
      <c r="F312" s="25" t="str">
        <f t="shared" si="25"/>
        <v/>
      </c>
      <c r="G312" s="370" t="str">
        <f t="shared" ca="1" si="26"/>
        <v/>
      </c>
      <c r="H312" s="376"/>
      <c r="I312" s="31"/>
      <c r="J312" s="31"/>
      <c r="K312" s="38"/>
      <c r="L312" s="375"/>
      <c r="M312" s="436"/>
      <c r="N312" s="410"/>
      <c r="O312" s="412"/>
    </row>
    <row r="313" spans="1:15" x14ac:dyDescent="0.35">
      <c r="A313" s="49">
        <v>310</v>
      </c>
      <c r="B313" s="27"/>
      <c r="C313" s="27"/>
      <c r="D313" s="358"/>
      <c r="E313" s="359" t="str">
        <f t="shared" si="24"/>
        <v/>
      </c>
      <c r="F313" s="25" t="str">
        <f t="shared" si="25"/>
        <v/>
      </c>
      <c r="G313" s="370" t="str">
        <f t="shared" ca="1" si="26"/>
        <v/>
      </c>
      <c r="H313" s="376"/>
      <c r="I313" s="31"/>
      <c r="J313" s="31"/>
      <c r="K313" s="38"/>
      <c r="L313" s="375"/>
      <c r="M313" s="436"/>
      <c r="N313" s="410"/>
      <c r="O313" s="412"/>
    </row>
    <row r="314" spans="1:15" x14ac:dyDescent="0.35">
      <c r="A314" s="49">
        <v>311</v>
      </c>
      <c r="B314" s="27"/>
      <c r="C314" s="27"/>
      <c r="D314" s="358"/>
      <c r="E314" s="359" t="str">
        <f t="shared" si="24"/>
        <v/>
      </c>
      <c r="F314" s="25" t="str">
        <f t="shared" si="25"/>
        <v/>
      </c>
      <c r="G314" s="370" t="str">
        <f t="shared" ca="1" si="26"/>
        <v/>
      </c>
      <c r="H314" s="376"/>
      <c r="I314" s="31"/>
      <c r="J314" s="31"/>
      <c r="K314" s="38"/>
      <c r="L314" s="375"/>
      <c r="M314" s="436"/>
      <c r="N314" s="410"/>
      <c r="O314" s="412"/>
    </row>
    <row r="315" spans="1:15" x14ac:dyDescent="0.35">
      <c r="A315" s="49">
        <v>312</v>
      </c>
      <c r="B315" s="27"/>
      <c r="C315" s="27"/>
      <c r="D315" s="358"/>
      <c r="E315" s="359" t="str">
        <f t="shared" si="24"/>
        <v/>
      </c>
      <c r="F315" s="25" t="str">
        <f t="shared" si="25"/>
        <v/>
      </c>
      <c r="G315" s="370" t="str">
        <f t="shared" ca="1" si="26"/>
        <v/>
      </c>
      <c r="H315" s="376"/>
      <c r="I315" s="31"/>
      <c r="J315" s="31"/>
      <c r="K315" s="38"/>
      <c r="L315" s="375"/>
      <c r="M315" s="436"/>
      <c r="N315" s="410"/>
      <c r="O315" s="412"/>
    </row>
    <row r="316" spans="1:15" x14ac:dyDescent="0.35">
      <c r="A316" s="49">
        <v>313</v>
      </c>
      <c r="B316" s="27"/>
      <c r="C316" s="27"/>
      <c r="D316" s="358"/>
      <c r="E316" s="359" t="str">
        <f t="shared" si="24"/>
        <v/>
      </c>
      <c r="F316" s="25" t="str">
        <f t="shared" si="25"/>
        <v/>
      </c>
      <c r="G316" s="370" t="str">
        <f t="shared" ca="1" si="26"/>
        <v/>
      </c>
      <c r="H316" s="376"/>
      <c r="I316" s="31"/>
      <c r="J316" s="31"/>
      <c r="K316" s="38"/>
      <c r="L316" s="375"/>
      <c r="M316" s="436"/>
      <c r="N316" s="410"/>
      <c r="O316" s="412"/>
    </row>
    <row r="317" spans="1:15" x14ac:dyDescent="0.35">
      <c r="A317" s="49">
        <v>314</v>
      </c>
      <c r="B317" s="27"/>
      <c r="C317" s="27"/>
      <c r="D317" s="358"/>
      <c r="E317" s="359" t="str">
        <f t="shared" si="24"/>
        <v/>
      </c>
      <c r="F317" s="25" t="str">
        <f t="shared" si="25"/>
        <v/>
      </c>
      <c r="G317" s="370" t="str">
        <f t="shared" ca="1" si="26"/>
        <v/>
      </c>
      <c r="H317" s="376"/>
      <c r="I317" s="31"/>
      <c r="J317" s="31"/>
      <c r="K317" s="38"/>
      <c r="L317" s="375"/>
      <c r="M317" s="436"/>
      <c r="N317" s="410"/>
      <c r="O317" s="412"/>
    </row>
    <row r="318" spans="1:15" x14ac:dyDescent="0.35">
      <c r="A318" s="49">
        <v>315</v>
      </c>
      <c r="B318" s="27"/>
      <c r="C318" s="27"/>
      <c r="D318" s="358"/>
      <c r="E318" s="359" t="str">
        <f t="shared" si="24"/>
        <v/>
      </c>
      <c r="F318" s="25" t="str">
        <f t="shared" si="25"/>
        <v/>
      </c>
      <c r="G318" s="370" t="str">
        <f t="shared" ca="1" si="26"/>
        <v/>
      </c>
      <c r="H318" s="376"/>
      <c r="I318" s="31"/>
      <c r="J318" s="31"/>
      <c r="K318" s="38"/>
      <c r="L318" s="375"/>
      <c r="M318" s="436"/>
      <c r="N318" s="410"/>
      <c r="O318" s="412"/>
    </row>
    <row r="319" spans="1:15" x14ac:dyDescent="0.35">
      <c r="A319" s="49">
        <v>316</v>
      </c>
      <c r="B319" s="27"/>
      <c r="C319" s="27"/>
      <c r="D319" s="358"/>
      <c r="E319" s="359" t="str">
        <f t="shared" si="24"/>
        <v/>
      </c>
      <c r="F319" s="25" t="str">
        <f t="shared" si="25"/>
        <v/>
      </c>
      <c r="G319" s="370" t="str">
        <f t="shared" ca="1" si="26"/>
        <v/>
      </c>
      <c r="H319" s="376"/>
      <c r="I319" s="31"/>
      <c r="J319" s="31"/>
      <c r="K319" s="38"/>
      <c r="L319" s="375"/>
      <c r="M319" s="436"/>
      <c r="N319" s="410"/>
      <c r="O319" s="412"/>
    </row>
    <row r="320" spans="1:15" x14ac:dyDescent="0.35">
      <c r="A320" s="49">
        <v>317</v>
      </c>
      <c r="B320" s="27"/>
      <c r="C320" s="27"/>
      <c r="D320" s="358"/>
      <c r="E320" s="359" t="str">
        <f t="shared" si="24"/>
        <v/>
      </c>
      <c r="F320" s="25" t="str">
        <f t="shared" si="25"/>
        <v/>
      </c>
      <c r="G320" s="370" t="str">
        <f t="shared" ca="1" si="26"/>
        <v/>
      </c>
      <c r="H320" s="376"/>
      <c r="I320" s="31"/>
      <c r="J320" s="31"/>
      <c r="K320" s="38"/>
      <c r="L320" s="375"/>
      <c r="M320" s="436"/>
      <c r="N320" s="410"/>
      <c r="O320" s="412"/>
    </row>
    <row r="321" spans="1:15" x14ac:dyDescent="0.35">
      <c r="A321" s="49">
        <v>318</v>
      </c>
      <c r="B321" s="27"/>
      <c r="C321" s="27"/>
      <c r="D321" s="358"/>
      <c r="E321" s="359" t="str">
        <f t="shared" si="24"/>
        <v/>
      </c>
      <c r="F321" s="25" t="str">
        <f t="shared" si="25"/>
        <v/>
      </c>
      <c r="G321" s="370" t="str">
        <f t="shared" ca="1" si="26"/>
        <v/>
      </c>
      <c r="H321" s="376"/>
      <c r="I321" s="31"/>
      <c r="J321" s="31"/>
      <c r="K321" s="38"/>
      <c r="L321" s="375"/>
      <c r="M321" s="436"/>
      <c r="N321" s="410"/>
      <c r="O321" s="412"/>
    </row>
    <row r="322" spans="1:15" x14ac:dyDescent="0.35">
      <c r="A322" s="49">
        <v>319</v>
      </c>
      <c r="B322" s="27"/>
      <c r="C322" s="27"/>
      <c r="D322" s="358"/>
      <c r="E322" s="359" t="str">
        <f t="shared" si="24"/>
        <v/>
      </c>
      <c r="F322" s="25" t="str">
        <f t="shared" si="25"/>
        <v/>
      </c>
      <c r="G322" s="370" t="str">
        <f t="shared" ca="1" si="26"/>
        <v/>
      </c>
      <c r="H322" s="376"/>
      <c r="I322" s="31"/>
      <c r="J322" s="31"/>
      <c r="K322" s="38"/>
      <c r="L322" s="375"/>
      <c r="M322" s="436"/>
      <c r="N322" s="410"/>
      <c r="O322" s="412"/>
    </row>
    <row r="323" spans="1:15" x14ac:dyDescent="0.35">
      <c r="A323" s="49">
        <v>320</v>
      </c>
      <c r="B323" s="27"/>
      <c r="C323" s="27"/>
      <c r="D323" s="358"/>
      <c r="E323" s="359" t="str">
        <f t="shared" si="24"/>
        <v/>
      </c>
      <c r="F323" s="25" t="str">
        <f t="shared" si="25"/>
        <v/>
      </c>
      <c r="G323" s="370" t="str">
        <f t="shared" ca="1" si="26"/>
        <v/>
      </c>
      <c r="H323" s="376"/>
      <c r="I323" s="31"/>
      <c r="J323" s="31"/>
      <c r="K323" s="38"/>
      <c r="L323" s="375"/>
      <c r="M323" s="436"/>
      <c r="N323" s="410"/>
      <c r="O323" s="412"/>
    </row>
    <row r="324" spans="1:15" x14ac:dyDescent="0.35">
      <c r="A324" s="49">
        <v>321</v>
      </c>
      <c r="B324" s="27"/>
      <c r="C324" s="27"/>
      <c r="D324" s="358"/>
      <c r="E324" s="359" t="str">
        <f t="shared" si="24"/>
        <v/>
      </c>
      <c r="F324" s="25" t="str">
        <f t="shared" si="25"/>
        <v/>
      </c>
      <c r="G324" s="370" t="str">
        <f t="shared" ca="1" si="26"/>
        <v/>
      </c>
      <c r="H324" s="376"/>
      <c r="I324" s="31"/>
      <c r="J324" s="31"/>
      <c r="K324" s="38"/>
      <c r="L324" s="375"/>
      <c r="M324" s="436"/>
      <c r="N324" s="410"/>
      <c r="O324" s="412"/>
    </row>
    <row r="325" spans="1:15" x14ac:dyDescent="0.35">
      <c r="A325" s="49">
        <v>322</v>
      </c>
      <c r="B325" s="27"/>
      <c r="C325" s="27"/>
      <c r="D325" s="358"/>
      <c r="E325" s="359" t="str">
        <f t="shared" si="24"/>
        <v/>
      </c>
      <c r="F325" s="25" t="str">
        <f t="shared" si="25"/>
        <v/>
      </c>
      <c r="G325" s="370" t="str">
        <f t="shared" ca="1" si="26"/>
        <v/>
      </c>
      <c r="H325" s="376"/>
      <c r="I325" s="31"/>
      <c r="J325" s="31"/>
      <c r="K325" s="38"/>
      <c r="L325" s="375"/>
      <c r="M325" s="436"/>
      <c r="N325" s="410"/>
      <c r="O325" s="412"/>
    </row>
    <row r="326" spans="1:15" x14ac:dyDescent="0.35">
      <c r="A326" s="49">
        <v>323</v>
      </c>
      <c r="B326" s="27"/>
      <c r="C326" s="27"/>
      <c r="D326" s="358"/>
      <c r="E326" s="359" t="str">
        <f t="shared" si="24"/>
        <v/>
      </c>
      <c r="F326" s="25" t="str">
        <f t="shared" si="25"/>
        <v/>
      </c>
      <c r="G326" s="370" t="str">
        <f t="shared" ca="1" si="26"/>
        <v/>
      </c>
      <c r="H326" s="376"/>
      <c r="I326" s="31"/>
      <c r="J326" s="31"/>
      <c r="K326" s="38"/>
      <c r="L326" s="375"/>
      <c r="M326" s="436"/>
      <c r="N326" s="410"/>
      <c r="O326" s="412"/>
    </row>
    <row r="327" spans="1:15" x14ac:dyDescent="0.35">
      <c r="A327" s="49">
        <v>324</v>
      </c>
      <c r="B327" s="27"/>
      <c r="C327" s="27"/>
      <c r="D327" s="358"/>
      <c r="E327" s="359" t="str">
        <f t="shared" si="24"/>
        <v/>
      </c>
      <c r="F327" s="25" t="str">
        <f t="shared" si="25"/>
        <v/>
      </c>
      <c r="G327" s="370" t="str">
        <f t="shared" ca="1" si="26"/>
        <v/>
      </c>
      <c r="H327" s="376"/>
      <c r="I327" s="31"/>
      <c r="J327" s="31"/>
      <c r="K327" s="38"/>
      <c r="L327" s="375"/>
      <c r="M327" s="436"/>
      <c r="N327" s="410"/>
      <c r="O327" s="412"/>
    </row>
    <row r="328" spans="1:15" x14ac:dyDescent="0.35">
      <c r="A328" s="49">
        <v>325</v>
      </c>
      <c r="B328" s="27"/>
      <c r="C328" s="27"/>
      <c r="D328" s="358"/>
      <c r="E328" s="359" t="str">
        <f t="shared" si="24"/>
        <v/>
      </c>
      <c r="F328" s="25" t="str">
        <f t="shared" si="25"/>
        <v/>
      </c>
      <c r="G328" s="370" t="str">
        <f t="shared" ca="1" si="26"/>
        <v/>
      </c>
      <c r="H328" s="376"/>
      <c r="I328" s="31"/>
      <c r="J328" s="31"/>
      <c r="K328" s="38"/>
      <c r="L328" s="375"/>
      <c r="M328" s="436"/>
      <c r="N328" s="410"/>
      <c r="O328" s="412"/>
    </row>
    <row r="329" spans="1:15" x14ac:dyDescent="0.35">
      <c r="A329" s="49">
        <v>326</v>
      </c>
      <c r="B329" s="27"/>
      <c r="C329" s="27"/>
      <c r="D329" s="358"/>
      <c r="E329" s="359" t="str">
        <f t="shared" si="24"/>
        <v/>
      </c>
      <c r="F329" s="25" t="str">
        <f t="shared" si="25"/>
        <v/>
      </c>
      <c r="G329" s="370" t="str">
        <f t="shared" ca="1" si="26"/>
        <v/>
      </c>
      <c r="H329" s="376"/>
      <c r="I329" s="31"/>
      <c r="J329" s="31"/>
      <c r="K329" s="38"/>
      <c r="L329" s="375"/>
      <c r="M329" s="436"/>
      <c r="N329" s="410"/>
      <c r="O329" s="412"/>
    </row>
    <row r="330" spans="1:15" x14ac:dyDescent="0.35">
      <c r="A330" s="49">
        <v>327</v>
      </c>
      <c r="B330" s="27"/>
      <c r="C330" s="27"/>
      <c r="D330" s="358"/>
      <c r="E330" s="359" t="str">
        <f t="shared" si="24"/>
        <v/>
      </c>
      <c r="F330" s="25" t="str">
        <f t="shared" si="25"/>
        <v/>
      </c>
      <c r="G330" s="370" t="str">
        <f t="shared" ca="1" si="26"/>
        <v/>
      </c>
      <c r="H330" s="376"/>
      <c r="I330" s="31"/>
      <c r="J330" s="31"/>
      <c r="K330" s="38"/>
      <c r="L330" s="375"/>
      <c r="M330" s="436"/>
      <c r="N330" s="410"/>
      <c r="O330" s="412"/>
    </row>
    <row r="331" spans="1:15" x14ac:dyDescent="0.35">
      <c r="A331" s="49">
        <v>328</v>
      </c>
      <c r="B331" s="27"/>
      <c r="C331" s="27"/>
      <c r="D331" s="358"/>
      <c r="E331" s="359" t="str">
        <f t="shared" si="24"/>
        <v/>
      </c>
      <c r="F331" s="25" t="str">
        <f t="shared" si="25"/>
        <v/>
      </c>
      <c r="G331" s="370" t="str">
        <f t="shared" ca="1" si="26"/>
        <v/>
      </c>
      <c r="H331" s="376"/>
      <c r="I331" s="31"/>
      <c r="J331" s="31"/>
      <c r="K331" s="38"/>
      <c r="L331" s="375"/>
      <c r="M331" s="436"/>
      <c r="N331" s="410"/>
      <c r="O331" s="412"/>
    </row>
    <row r="332" spans="1:15" x14ac:dyDescent="0.35">
      <c r="A332" s="49">
        <v>329</v>
      </c>
      <c r="B332" s="27"/>
      <c r="C332" s="27"/>
      <c r="D332" s="358"/>
      <c r="E332" s="359" t="str">
        <f t="shared" si="24"/>
        <v/>
      </c>
      <c r="F332" s="25" t="str">
        <f t="shared" si="25"/>
        <v/>
      </c>
      <c r="G332" s="370" t="str">
        <f t="shared" ca="1" si="26"/>
        <v/>
      </c>
      <c r="H332" s="376"/>
      <c r="I332" s="31"/>
      <c r="J332" s="31"/>
      <c r="K332" s="38"/>
      <c r="L332" s="375"/>
      <c r="M332" s="436"/>
      <c r="N332" s="410"/>
      <c r="O332" s="412"/>
    </row>
    <row r="333" spans="1:15" x14ac:dyDescent="0.35">
      <c r="A333" s="49">
        <v>330</v>
      </c>
      <c r="B333" s="27"/>
      <c r="C333" s="27"/>
      <c r="D333" s="358"/>
      <c r="E333" s="359" t="str">
        <f t="shared" si="24"/>
        <v/>
      </c>
      <c r="F333" s="25" t="str">
        <f t="shared" si="25"/>
        <v/>
      </c>
      <c r="G333" s="370" t="str">
        <f t="shared" ca="1" si="26"/>
        <v/>
      </c>
      <c r="H333" s="376"/>
      <c r="I333" s="31"/>
      <c r="J333" s="31"/>
      <c r="K333" s="38"/>
      <c r="L333" s="375"/>
      <c r="M333" s="436"/>
      <c r="N333" s="410"/>
      <c r="O333" s="412"/>
    </row>
    <row r="334" spans="1:15" x14ac:dyDescent="0.35">
      <c r="A334" s="49">
        <v>331</v>
      </c>
      <c r="B334" s="27"/>
      <c r="C334" s="27"/>
      <c r="D334" s="358"/>
      <c r="E334" s="359" t="str">
        <f t="shared" si="24"/>
        <v/>
      </c>
      <c r="F334" s="25" t="str">
        <f t="shared" si="25"/>
        <v/>
      </c>
      <c r="G334" s="370" t="str">
        <f t="shared" ca="1" si="26"/>
        <v/>
      </c>
      <c r="H334" s="376"/>
      <c r="I334" s="31"/>
      <c r="J334" s="31"/>
      <c r="K334" s="38"/>
      <c r="L334" s="375"/>
      <c r="M334" s="436"/>
      <c r="N334" s="410"/>
      <c r="O334" s="412"/>
    </row>
    <row r="335" spans="1:15" x14ac:dyDescent="0.35">
      <c r="A335" s="49">
        <v>332</v>
      </c>
      <c r="B335" s="27"/>
      <c r="C335" s="27"/>
      <c r="D335" s="358"/>
      <c r="E335" s="359" t="str">
        <f t="shared" si="24"/>
        <v/>
      </c>
      <c r="F335" s="25" t="str">
        <f t="shared" si="25"/>
        <v/>
      </c>
      <c r="G335" s="370" t="str">
        <f t="shared" ca="1" si="26"/>
        <v/>
      </c>
      <c r="H335" s="376"/>
      <c r="I335" s="31"/>
      <c r="J335" s="31"/>
      <c r="K335" s="38"/>
      <c r="L335" s="375"/>
      <c r="M335" s="436"/>
      <c r="N335" s="410"/>
      <c r="O335" s="412"/>
    </row>
    <row r="336" spans="1:15" x14ac:dyDescent="0.35">
      <c r="A336" s="49">
        <v>333</v>
      </c>
      <c r="B336" s="27"/>
      <c r="C336" s="27"/>
      <c r="D336" s="358"/>
      <c r="E336" s="359" t="str">
        <f t="shared" si="24"/>
        <v/>
      </c>
      <c r="F336" s="25" t="str">
        <f t="shared" si="25"/>
        <v/>
      </c>
      <c r="G336" s="370" t="str">
        <f t="shared" ca="1" si="26"/>
        <v/>
      </c>
      <c r="H336" s="376"/>
      <c r="I336" s="31"/>
      <c r="J336" s="31"/>
      <c r="K336" s="38"/>
      <c r="L336" s="375"/>
      <c r="M336" s="436"/>
      <c r="N336" s="410"/>
      <c r="O336" s="412"/>
    </row>
    <row r="337" spans="1:15" x14ac:dyDescent="0.35">
      <c r="A337" s="49">
        <v>334</v>
      </c>
      <c r="B337" s="27"/>
      <c r="C337" s="27"/>
      <c r="D337" s="358"/>
      <c r="E337" s="359" t="str">
        <f t="shared" si="24"/>
        <v/>
      </c>
      <c r="F337" s="25" t="str">
        <f t="shared" si="25"/>
        <v/>
      </c>
      <c r="G337" s="370" t="str">
        <f t="shared" ca="1" si="26"/>
        <v/>
      </c>
      <c r="H337" s="376"/>
      <c r="I337" s="31"/>
      <c r="J337" s="31"/>
      <c r="K337" s="38"/>
      <c r="L337" s="375"/>
      <c r="M337" s="436"/>
      <c r="N337" s="410"/>
      <c r="O337" s="412"/>
    </row>
    <row r="338" spans="1:15" x14ac:dyDescent="0.35">
      <c r="A338" s="49">
        <v>335</v>
      </c>
      <c r="B338" s="27"/>
      <c r="C338" s="27"/>
      <c r="D338" s="358"/>
      <c r="E338" s="359" t="str">
        <f t="shared" si="24"/>
        <v/>
      </c>
      <c r="F338" s="25" t="str">
        <f t="shared" si="25"/>
        <v/>
      </c>
      <c r="G338" s="370" t="str">
        <f t="shared" ca="1" si="26"/>
        <v/>
      </c>
      <c r="H338" s="376"/>
      <c r="I338" s="31"/>
      <c r="J338" s="31"/>
      <c r="K338" s="38"/>
      <c r="L338" s="375"/>
      <c r="M338" s="436"/>
      <c r="N338" s="410"/>
      <c r="O338" s="412"/>
    </row>
    <row r="339" spans="1:15" x14ac:dyDescent="0.35">
      <c r="A339" s="49">
        <v>336</v>
      </c>
      <c r="B339" s="27"/>
      <c r="C339" s="27"/>
      <c r="D339" s="358"/>
      <c r="E339" s="359" t="str">
        <f t="shared" si="24"/>
        <v/>
      </c>
      <c r="F339" s="25" t="str">
        <f t="shared" si="25"/>
        <v/>
      </c>
      <c r="G339" s="370" t="str">
        <f t="shared" ca="1" si="26"/>
        <v/>
      </c>
      <c r="H339" s="376"/>
      <c r="I339" s="31"/>
      <c r="J339" s="31"/>
      <c r="K339" s="38"/>
      <c r="L339" s="375"/>
      <c r="M339" s="436"/>
      <c r="N339" s="410"/>
      <c r="O339" s="412"/>
    </row>
    <row r="340" spans="1:15" x14ac:dyDescent="0.35">
      <c r="A340" s="49">
        <v>337</v>
      </c>
      <c r="B340" s="27"/>
      <c r="C340" s="27"/>
      <c r="D340" s="358"/>
      <c r="E340" s="359" t="str">
        <f t="shared" si="24"/>
        <v/>
      </c>
      <c r="F340" s="25" t="str">
        <f t="shared" si="25"/>
        <v/>
      </c>
      <c r="G340" s="370" t="str">
        <f t="shared" ca="1" si="26"/>
        <v/>
      </c>
      <c r="H340" s="376"/>
      <c r="I340" s="31"/>
      <c r="J340" s="31"/>
      <c r="K340" s="38"/>
      <c r="L340" s="375"/>
      <c r="M340" s="436"/>
      <c r="N340" s="410"/>
      <c r="O340" s="412"/>
    </row>
    <row r="341" spans="1:15" x14ac:dyDescent="0.35">
      <c r="A341" s="49">
        <v>338</v>
      </c>
      <c r="B341" s="27"/>
      <c r="C341" s="27"/>
      <c r="D341" s="358"/>
      <c r="E341" s="359" t="str">
        <f t="shared" si="24"/>
        <v/>
      </c>
      <c r="F341" s="25" t="str">
        <f t="shared" si="25"/>
        <v/>
      </c>
      <c r="G341" s="370" t="str">
        <f t="shared" ca="1" si="26"/>
        <v/>
      </c>
      <c r="H341" s="376"/>
      <c r="I341" s="31"/>
      <c r="J341" s="31"/>
      <c r="K341" s="38"/>
      <c r="L341" s="375"/>
      <c r="M341" s="436"/>
      <c r="N341" s="410"/>
      <c r="O341" s="412"/>
    </row>
    <row r="342" spans="1:15" x14ac:dyDescent="0.35">
      <c r="A342" s="49">
        <v>339</v>
      </c>
      <c r="B342" s="27"/>
      <c r="C342" s="27"/>
      <c r="D342" s="358"/>
      <c r="E342" s="359" t="str">
        <f t="shared" si="24"/>
        <v/>
      </c>
      <c r="F342" s="25" t="str">
        <f t="shared" si="25"/>
        <v/>
      </c>
      <c r="G342" s="370" t="str">
        <f t="shared" ca="1" si="26"/>
        <v/>
      </c>
      <c r="H342" s="376"/>
      <c r="I342" s="31"/>
      <c r="J342" s="31"/>
      <c r="K342" s="38"/>
      <c r="L342" s="375"/>
      <c r="M342" s="436"/>
      <c r="N342" s="410"/>
      <c r="O342" s="412"/>
    </row>
    <row r="343" spans="1:15" x14ac:dyDescent="0.35">
      <c r="A343" s="49">
        <v>340</v>
      </c>
      <c r="B343" s="27"/>
      <c r="C343" s="27"/>
      <c r="D343" s="358"/>
      <c r="E343" s="359" t="str">
        <f t="shared" si="24"/>
        <v/>
      </c>
      <c r="F343" s="25" t="str">
        <f t="shared" si="25"/>
        <v/>
      </c>
      <c r="G343" s="370" t="str">
        <f t="shared" ca="1" si="26"/>
        <v/>
      </c>
      <c r="H343" s="376"/>
      <c r="I343" s="31"/>
      <c r="J343" s="31"/>
      <c r="K343" s="38"/>
      <c r="L343" s="375"/>
      <c r="M343" s="436"/>
      <c r="N343" s="410"/>
      <c r="O343" s="412"/>
    </row>
    <row r="344" spans="1:15" x14ac:dyDescent="0.35">
      <c r="A344" s="49">
        <v>341</v>
      </c>
      <c r="B344" s="27"/>
      <c r="C344" s="27"/>
      <c r="D344" s="358"/>
      <c r="E344" s="359" t="str">
        <f t="shared" si="24"/>
        <v/>
      </c>
      <c r="F344" s="25" t="str">
        <f t="shared" si="25"/>
        <v/>
      </c>
      <c r="G344" s="370" t="str">
        <f t="shared" ca="1" si="26"/>
        <v/>
      </c>
      <c r="H344" s="376"/>
      <c r="I344" s="31"/>
      <c r="J344" s="31"/>
      <c r="K344" s="38"/>
      <c r="L344" s="375"/>
      <c r="M344" s="436"/>
      <c r="N344" s="410"/>
      <c r="O344" s="412"/>
    </row>
    <row r="345" spans="1:15" x14ac:dyDescent="0.35">
      <c r="A345" s="49">
        <v>342</v>
      </c>
      <c r="B345" s="27"/>
      <c r="C345" s="27"/>
      <c r="D345" s="358"/>
      <c r="E345" s="359" t="str">
        <f t="shared" si="24"/>
        <v/>
      </c>
      <c r="F345" s="25" t="str">
        <f t="shared" si="25"/>
        <v/>
      </c>
      <c r="G345" s="370" t="str">
        <f t="shared" ca="1" si="26"/>
        <v/>
      </c>
      <c r="H345" s="376"/>
      <c r="I345" s="31"/>
      <c r="J345" s="31"/>
      <c r="K345" s="38"/>
      <c r="L345" s="375"/>
      <c r="M345" s="436"/>
      <c r="N345" s="410"/>
      <c r="O345" s="412"/>
    </row>
    <row r="346" spans="1:15" x14ac:dyDescent="0.35">
      <c r="A346" s="49">
        <v>343</v>
      </c>
      <c r="B346" s="27"/>
      <c r="C346" s="27"/>
      <c r="D346" s="358"/>
      <c r="E346" s="359" t="str">
        <f t="shared" si="24"/>
        <v/>
      </c>
      <c r="F346" s="25" t="str">
        <f t="shared" si="25"/>
        <v/>
      </c>
      <c r="G346" s="370" t="str">
        <f t="shared" ca="1" si="26"/>
        <v/>
      </c>
      <c r="H346" s="376"/>
      <c r="I346" s="31"/>
      <c r="J346" s="31"/>
      <c r="K346" s="38"/>
      <c r="L346" s="375"/>
      <c r="M346" s="436"/>
      <c r="N346" s="410"/>
      <c r="O346" s="412"/>
    </row>
    <row r="347" spans="1:15" x14ac:dyDescent="0.35">
      <c r="A347" s="49">
        <v>344</v>
      </c>
      <c r="B347" s="27"/>
      <c r="C347" s="27"/>
      <c r="D347" s="358"/>
      <c r="E347" s="359" t="str">
        <f t="shared" si="24"/>
        <v/>
      </c>
      <c r="F347" s="25" t="str">
        <f t="shared" si="25"/>
        <v/>
      </c>
      <c r="G347" s="370" t="str">
        <f t="shared" ca="1" si="26"/>
        <v/>
      </c>
      <c r="H347" s="376"/>
      <c r="I347" s="31"/>
      <c r="J347" s="31"/>
      <c r="K347" s="38"/>
      <c r="L347" s="375"/>
      <c r="M347" s="436"/>
      <c r="N347" s="410"/>
      <c r="O347" s="412"/>
    </row>
    <row r="348" spans="1:15" x14ac:dyDescent="0.35">
      <c r="A348" s="49">
        <v>345</v>
      </c>
      <c r="B348" s="27"/>
      <c r="C348" s="27"/>
      <c r="D348" s="358"/>
      <c r="E348" s="359" t="str">
        <f t="shared" si="24"/>
        <v/>
      </c>
      <c r="F348" s="25" t="str">
        <f t="shared" si="25"/>
        <v/>
      </c>
      <c r="G348" s="370" t="str">
        <f t="shared" ca="1" si="26"/>
        <v/>
      </c>
      <c r="H348" s="376"/>
      <c r="I348" s="31"/>
      <c r="J348" s="31"/>
      <c r="K348" s="38"/>
      <c r="L348" s="375"/>
      <c r="M348" s="436"/>
      <c r="N348" s="410"/>
      <c r="O348" s="412"/>
    </row>
    <row r="349" spans="1:15" x14ac:dyDescent="0.35">
      <c r="A349" s="49">
        <v>346</v>
      </c>
      <c r="B349" s="27"/>
      <c r="C349" s="27"/>
      <c r="D349" s="358"/>
      <c r="E349" s="359" t="str">
        <f t="shared" si="24"/>
        <v/>
      </c>
      <c r="F349" s="25" t="str">
        <f t="shared" si="25"/>
        <v/>
      </c>
      <c r="G349" s="370" t="str">
        <f t="shared" ca="1" si="26"/>
        <v/>
      </c>
      <c r="H349" s="376"/>
      <c r="I349" s="31"/>
      <c r="J349" s="31"/>
      <c r="K349" s="38"/>
      <c r="L349" s="375"/>
      <c r="M349" s="436"/>
      <c r="N349" s="410"/>
      <c r="O349" s="412"/>
    </row>
    <row r="350" spans="1:15" x14ac:dyDescent="0.35">
      <c r="A350" s="49">
        <v>347</v>
      </c>
      <c r="B350" s="27"/>
      <c r="C350" s="27"/>
      <c r="D350" s="358"/>
      <c r="E350" s="359" t="str">
        <f t="shared" si="24"/>
        <v/>
      </c>
      <c r="F350" s="25" t="str">
        <f t="shared" si="25"/>
        <v/>
      </c>
      <c r="G350" s="370" t="str">
        <f t="shared" ca="1" si="26"/>
        <v/>
      </c>
      <c r="H350" s="376"/>
      <c r="I350" s="31"/>
      <c r="J350" s="31"/>
      <c r="K350" s="38"/>
      <c r="L350" s="375"/>
      <c r="M350" s="436"/>
      <c r="N350" s="410"/>
      <c r="O350" s="412"/>
    </row>
    <row r="351" spans="1:15" x14ac:dyDescent="0.35">
      <c r="A351" s="49">
        <v>348</v>
      </c>
      <c r="B351" s="27"/>
      <c r="C351" s="27"/>
      <c r="D351" s="358"/>
      <c r="E351" s="359" t="str">
        <f t="shared" si="24"/>
        <v/>
      </c>
      <c r="F351" s="25" t="str">
        <f t="shared" si="25"/>
        <v/>
      </c>
      <c r="G351" s="370" t="str">
        <f t="shared" ca="1" si="26"/>
        <v/>
      </c>
      <c r="H351" s="376"/>
      <c r="I351" s="31"/>
      <c r="J351" s="31"/>
      <c r="K351" s="38"/>
      <c r="L351" s="375"/>
      <c r="M351" s="436"/>
      <c r="N351" s="410"/>
      <c r="O351" s="412"/>
    </row>
    <row r="352" spans="1:15" x14ac:dyDescent="0.35">
      <c r="A352" s="49">
        <v>349</v>
      </c>
      <c r="B352" s="27"/>
      <c r="C352" s="27"/>
      <c r="D352" s="358"/>
      <c r="E352" s="359" t="str">
        <f t="shared" si="24"/>
        <v/>
      </c>
      <c r="F352" s="25" t="str">
        <f t="shared" si="25"/>
        <v/>
      </c>
      <c r="G352" s="370" t="str">
        <f t="shared" ca="1" si="26"/>
        <v/>
      </c>
      <c r="H352" s="376"/>
      <c r="I352" s="31"/>
      <c r="J352" s="31"/>
      <c r="K352" s="38"/>
      <c r="L352" s="375"/>
      <c r="M352" s="436"/>
      <c r="N352" s="410"/>
      <c r="O352" s="412"/>
    </row>
    <row r="353" spans="1:15" x14ac:dyDescent="0.35">
      <c r="A353" s="49">
        <v>350</v>
      </c>
      <c r="B353" s="27"/>
      <c r="C353" s="27"/>
      <c r="D353" s="358"/>
      <c r="E353" s="359" t="str">
        <f t="shared" si="24"/>
        <v/>
      </c>
      <c r="F353" s="25" t="str">
        <f t="shared" si="25"/>
        <v/>
      </c>
      <c r="G353" s="370" t="str">
        <f t="shared" ca="1" si="26"/>
        <v/>
      </c>
      <c r="H353" s="376"/>
      <c r="I353" s="31"/>
      <c r="J353" s="31"/>
      <c r="K353" s="38"/>
      <c r="L353" s="375"/>
      <c r="M353" s="436"/>
      <c r="N353" s="410"/>
      <c r="O353" s="412"/>
    </row>
    <row r="354" spans="1:15" x14ac:dyDescent="0.35">
      <c r="A354" s="49">
        <v>351</v>
      </c>
      <c r="B354" s="27"/>
      <c r="C354" s="27"/>
      <c r="D354" s="358"/>
      <c r="E354" s="359" t="str">
        <f t="shared" si="24"/>
        <v/>
      </c>
      <c r="F354" s="25" t="str">
        <f t="shared" si="25"/>
        <v/>
      </c>
      <c r="G354" s="370" t="str">
        <f t="shared" ca="1" si="26"/>
        <v/>
      </c>
      <c r="H354" s="376"/>
      <c r="I354" s="31"/>
      <c r="J354" s="31"/>
      <c r="K354" s="38"/>
      <c r="L354" s="375"/>
      <c r="M354" s="436"/>
      <c r="N354" s="410"/>
      <c r="O354" s="412"/>
    </row>
    <row r="355" spans="1:15" x14ac:dyDescent="0.35">
      <c r="A355" s="49">
        <v>352</v>
      </c>
      <c r="B355" s="27"/>
      <c r="C355" s="27"/>
      <c r="D355" s="358"/>
      <c r="E355" s="359" t="str">
        <f t="shared" si="24"/>
        <v/>
      </c>
      <c r="F355" s="25" t="str">
        <f t="shared" si="25"/>
        <v/>
      </c>
      <c r="G355" s="370" t="str">
        <f t="shared" ca="1" si="26"/>
        <v/>
      </c>
      <c r="H355" s="376"/>
      <c r="I355" s="31"/>
      <c r="J355" s="31"/>
      <c r="K355" s="38"/>
      <c r="L355" s="375"/>
      <c r="M355" s="436"/>
      <c r="N355" s="410"/>
      <c r="O355" s="412"/>
    </row>
    <row r="356" spans="1:15" x14ac:dyDescent="0.35">
      <c r="A356" s="49">
        <v>353</v>
      </c>
      <c r="B356" s="27"/>
      <c r="C356" s="27"/>
      <c r="D356" s="358"/>
      <c r="E356" s="359" t="str">
        <f t="shared" si="24"/>
        <v/>
      </c>
      <c r="F356" s="25" t="str">
        <f t="shared" si="25"/>
        <v/>
      </c>
      <c r="G356" s="370" t="str">
        <f t="shared" ca="1" si="26"/>
        <v/>
      </c>
      <c r="H356" s="376"/>
      <c r="I356" s="31"/>
      <c r="J356" s="31"/>
      <c r="K356" s="38"/>
      <c r="L356" s="375"/>
      <c r="M356" s="436"/>
      <c r="N356" s="410"/>
      <c r="O356" s="412"/>
    </row>
    <row r="357" spans="1:15" x14ac:dyDescent="0.35">
      <c r="A357" s="49">
        <v>354</v>
      </c>
      <c r="B357" s="27"/>
      <c r="C357" s="27"/>
      <c r="D357" s="358"/>
      <c r="E357" s="359" t="str">
        <f t="shared" si="24"/>
        <v/>
      </c>
      <c r="F357" s="25" t="str">
        <f t="shared" si="25"/>
        <v/>
      </c>
      <c r="G357" s="370" t="str">
        <f t="shared" ca="1" si="26"/>
        <v/>
      </c>
      <c r="H357" s="376"/>
      <c r="I357" s="31"/>
      <c r="J357" s="31"/>
      <c r="K357" s="38"/>
      <c r="L357" s="375"/>
      <c r="M357" s="436"/>
      <c r="N357" s="410"/>
      <c r="O357" s="412"/>
    </row>
    <row r="358" spans="1:15" x14ac:dyDescent="0.35">
      <c r="A358" s="49">
        <v>355</v>
      </c>
      <c r="B358" s="27"/>
      <c r="C358" s="27"/>
      <c r="D358" s="358"/>
      <c r="E358" s="359" t="str">
        <f t="shared" si="24"/>
        <v/>
      </c>
      <c r="F358" s="25" t="str">
        <f t="shared" si="25"/>
        <v/>
      </c>
      <c r="G358" s="370" t="str">
        <f t="shared" ca="1" si="26"/>
        <v/>
      </c>
      <c r="H358" s="376"/>
      <c r="I358" s="31"/>
      <c r="J358" s="31"/>
      <c r="K358" s="38"/>
      <c r="L358" s="375"/>
      <c r="M358" s="436"/>
      <c r="N358" s="410"/>
      <c r="O358" s="412"/>
    </row>
    <row r="359" spans="1:15" x14ac:dyDescent="0.35">
      <c r="A359" s="49">
        <v>356</v>
      </c>
      <c r="B359" s="27"/>
      <c r="C359" s="27"/>
      <c r="D359" s="358"/>
      <c r="E359" s="359" t="str">
        <f t="shared" si="24"/>
        <v/>
      </c>
      <c r="F359" s="25" t="str">
        <f t="shared" si="25"/>
        <v/>
      </c>
      <c r="G359" s="370" t="str">
        <f t="shared" ca="1" si="26"/>
        <v/>
      </c>
      <c r="H359" s="376"/>
      <c r="I359" s="31"/>
      <c r="J359" s="31"/>
      <c r="K359" s="38"/>
      <c r="L359" s="375"/>
      <c r="M359" s="436"/>
      <c r="N359" s="410"/>
      <c r="O359" s="412"/>
    </row>
    <row r="360" spans="1:15" x14ac:dyDescent="0.35">
      <c r="A360" s="49">
        <v>357</v>
      </c>
      <c r="B360" s="27"/>
      <c r="C360" s="27"/>
      <c r="D360" s="358"/>
      <c r="E360" s="359" t="str">
        <f t="shared" si="24"/>
        <v/>
      </c>
      <c r="F360" s="25" t="str">
        <f t="shared" si="25"/>
        <v/>
      </c>
      <c r="G360" s="370" t="str">
        <f t="shared" ca="1" si="26"/>
        <v/>
      </c>
      <c r="H360" s="376"/>
      <c r="I360" s="31"/>
      <c r="J360" s="31"/>
      <c r="K360" s="38"/>
      <c r="L360" s="375"/>
      <c r="M360" s="436"/>
      <c r="N360" s="410"/>
      <c r="O360" s="412"/>
    </row>
    <row r="361" spans="1:15" x14ac:dyDescent="0.35">
      <c r="A361" s="49">
        <v>358</v>
      </c>
      <c r="B361" s="27"/>
      <c r="C361" s="27"/>
      <c r="D361" s="358"/>
      <c r="E361" s="359" t="str">
        <f t="shared" si="24"/>
        <v/>
      </c>
      <c r="F361" s="25" t="str">
        <f t="shared" si="25"/>
        <v/>
      </c>
      <c r="G361" s="370" t="str">
        <f t="shared" ca="1" si="26"/>
        <v/>
      </c>
      <c r="H361" s="376"/>
      <c r="I361" s="31"/>
      <c r="J361" s="31"/>
      <c r="K361" s="38"/>
      <c r="L361" s="375"/>
      <c r="M361" s="436"/>
      <c r="N361" s="410"/>
      <c r="O361" s="412"/>
    </row>
    <row r="362" spans="1:15" x14ac:dyDescent="0.35">
      <c r="A362" s="49">
        <v>359</v>
      </c>
      <c r="B362" s="27"/>
      <c r="C362" s="27"/>
      <c r="D362" s="358"/>
      <c r="E362" s="359" t="str">
        <f t="shared" si="24"/>
        <v/>
      </c>
      <c r="F362" s="25" t="str">
        <f t="shared" si="25"/>
        <v/>
      </c>
      <c r="G362" s="370" t="str">
        <f t="shared" ca="1" si="26"/>
        <v/>
      </c>
      <c r="H362" s="376"/>
      <c r="I362" s="31"/>
      <c r="J362" s="31"/>
      <c r="K362" s="38"/>
      <c r="L362" s="375"/>
      <c r="M362" s="436"/>
      <c r="N362" s="410"/>
      <c r="O362" s="412"/>
    </row>
    <row r="363" spans="1:15" x14ac:dyDescent="0.35">
      <c r="A363" s="49">
        <v>360</v>
      </c>
      <c r="B363" s="27"/>
      <c r="C363" s="27"/>
      <c r="D363" s="358"/>
      <c r="E363" s="359" t="str">
        <f t="shared" si="24"/>
        <v/>
      </c>
      <c r="F363" s="25" t="str">
        <f t="shared" si="25"/>
        <v/>
      </c>
      <c r="G363" s="370" t="str">
        <f t="shared" ca="1" si="26"/>
        <v/>
      </c>
      <c r="H363" s="376"/>
      <c r="I363" s="31"/>
      <c r="J363" s="31"/>
      <c r="K363" s="38"/>
      <c r="L363" s="375"/>
      <c r="M363" s="436"/>
      <c r="N363" s="410"/>
      <c r="O363" s="412"/>
    </row>
    <row r="364" spans="1:15" x14ac:dyDescent="0.35">
      <c r="A364" s="49">
        <v>361</v>
      </c>
      <c r="B364" s="27"/>
      <c r="C364" s="27"/>
      <c r="D364" s="358"/>
      <c r="E364" s="359" t="str">
        <f t="shared" si="24"/>
        <v/>
      </c>
      <c r="F364" s="25" t="str">
        <f t="shared" si="25"/>
        <v/>
      </c>
      <c r="G364" s="370" t="str">
        <f t="shared" ca="1" si="26"/>
        <v/>
      </c>
      <c r="H364" s="376"/>
      <c r="I364" s="31"/>
      <c r="J364" s="31"/>
      <c r="K364" s="38"/>
      <c r="L364" s="375"/>
      <c r="M364" s="436"/>
      <c r="N364" s="410"/>
      <c r="O364" s="412"/>
    </row>
    <row r="365" spans="1:15" x14ac:dyDescent="0.35">
      <c r="A365" s="49">
        <v>362</v>
      </c>
      <c r="B365" s="27"/>
      <c r="C365" s="27"/>
      <c r="D365" s="358"/>
      <c r="E365" s="359" t="str">
        <f t="shared" si="24"/>
        <v/>
      </c>
      <c r="F365" s="25" t="str">
        <f t="shared" si="25"/>
        <v/>
      </c>
      <c r="G365" s="370" t="str">
        <f t="shared" ca="1" si="26"/>
        <v/>
      </c>
      <c r="H365" s="376"/>
      <c r="I365" s="31"/>
      <c r="J365" s="31"/>
      <c r="K365" s="38"/>
      <c r="L365" s="375"/>
      <c r="M365" s="436"/>
      <c r="N365" s="410"/>
      <c r="O365" s="412"/>
    </row>
    <row r="366" spans="1:15" x14ac:dyDescent="0.35">
      <c r="A366" s="49">
        <v>363</v>
      </c>
      <c r="B366" s="27"/>
      <c r="C366" s="27"/>
      <c r="D366" s="358"/>
      <c r="E366" s="359" t="str">
        <f t="shared" si="24"/>
        <v/>
      </c>
      <c r="F366" s="25" t="str">
        <f t="shared" si="25"/>
        <v/>
      </c>
      <c r="G366" s="370" t="str">
        <f t="shared" ca="1" si="26"/>
        <v/>
      </c>
      <c r="H366" s="376"/>
      <c r="I366" s="31"/>
      <c r="J366" s="31"/>
      <c r="K366" s="38"/>
      <c r="L366" s="375"/>
      <c r="M366" s="436"/>
      <c r="N366" s="410"/>
      <c r="O366" s="412"/>
    </row>
    <row r="367" spans="1:15" x14ac:dyDescent="0.35">
      <c r="A367" s="49">
        <v>364</v>
      </c>
      <c r="B367" s="27"/>
      <c r="C367" s="27"/>
      <c r="D367" s="358"/>
      <c r="E367" s="359" t="str">
        <f t="shared" si="24"/>
        <v/>
      </c>
      <c r="F367" s="25" t="str">
        <f t="shared" si="25"/>
        <v/>
      </c>
      <c r="G367" s="370" t="str">
        <f t="shared" ca="1" si="26"/>
        <v/>
      </c>
      <c r="H367" s="376"/>
      <c r="I367" s="31"/>
      <c r="J367" s="31"/>
      <c r="K367" s="38"/>
      <c r="L367" s="375"/>
      <c r="M367" s="436"/>
      <c r="N367" s="410"/>
      <c r="O367" s="412"/>
    </row>
    <row r="368" spans="1:15" x14ac:dyDescent="0.35">
      <c r="A368" s="49">
        <v>365</v>
      </c>
      <c r="B368" s="27"/>
      <c r="C368" s="27"/>
      <c r="D368" s="358"/>
      <c r="E368" s="359" t="str">
        <f t="shared" si="24"/>
        <v/>
      </c>
      <c r="F368" s="25" t="str">
        <f t="shared" si="25"/>
        <v/>
      </c>
      <c r="G368" s="370" t="str">
        <f t="shared" ca="1" si="26"/>
        <v/>
      </c>
      <c r="H368" s="376"/>
      <c r="I368" s="31"/>
      <c r="J368" s="31"/>
      <c r="K368" s="38"/>
      <c r="L368" s="375"/>
      <c r="M368" s="436"/>
      <c r="N368" s="410"/>
      <c r="O368" s="412"/>
    </row>
    <row r="369" spans="1:15" x14ac:dyDescent="0.35">
      <c r="A369" s="49">
        <v>366</v>
      </c>
      <c r="B369" s="27"/>
      <c r="C369" s="27"/>
      <c r="D369" s="358"/>
      <c r="E369" s="359" t="str">
        <f t="shared" si="24"/>
        <v/>
      </c>
      <c r="F369" s="25" t="str">
        <f t="shared" si="25"/>
        <v/>
      </c>
      <c r="G369" s="370" t="str">
        <f t="shared" ca="1" si="26"/>
        <v/>
      </c>
      <c r="H369" s="376"/>
      <c r="I369" s="31"/>
      <c r="J369" s="31"/>
      <c r="K369" s="38"/>
      <c r="L369" s="375"/>
      <c r="M369" s="436"/>
      <c r="N369" s="410"/>
      <c r="O369" s="412"/>
    </row>
    <row r="370" spans="1:15" x14ac:dyDescent="0.35">
      <c r="A370" s="49">
        <v>367</v>
      </c>
      <c r="B370" s="27"/>
      <c r="C370" s="27"/>
      <c r="D370" s="358"/>
      <c r="E370" s="359" t="str">
        <f t="shared" si="24"/>
        <v/>
      </c>
      <c r="F370" s="25" t="str">
        <f t="shared" si="25"/>
        <v/>
      </c>
      <c r="G370" s="370" t="str">
        <f t="shared" ca="1" si="26"/>
        <v/>
      </c>
      <c r="H370" s="376"/>
      <c r="I370" s="31"/>
      <c r="J370" s="31"/>
      <c r="K370" s="38"/>
      <c r="L370" s="375"/>
      <c r="M370" s="436"/>
      <c r="N370" s="410"/>
      <c r="O370" s="412"/>
    </row>
    <row r="371" spans="1:15" x14ac:dyDescent="0.35">
      <c r="A371" s="49">
        <v>368</v>
      </c>
      <c r="B371" s="27"/>
      <c r="C371" s="27"/>
      <c r="D371" s="358"/>
      <c r="E371" s="359" t="str">
        <f t="shared" si="24"/>
        <v/>
      </c>
      <c r="F371" s="25" t="str">
        <f t="shared" si="25"/>
        <v/>
      </c>
      <c r="G371" s="370" t="str">
        <f t="shared" ca="1" si="26"/>
        <v/>
      </c>
      <c r="H371" s="376"/>
      <c r="I371" s="31"/>
      <c r="J371" s="31"/>
      <c r="K371" s="38"/>
      <c r="L371" s="375"/>
      <c r="M371" s="436"/>
      <c r="N371" s="410"/>
      <c r="O371" s="412"/>
    </row>
    <row r="372" spans="1:15" x14ac:dyDescent="0.35">
      <c r="A372" s="49">
        <v>369</v>
      </c>
      <c r="B372" s="27"/>
      <c r="C372" s="27"/>
      <c r="D372" s="358"/>
      <c r="E372" s="359" t="str">
        <f t="shared" si="24"/>
        <v/>
      </c>
      <c r="F372" s="25" t="str">
        <f t="shared" si="25"/>
        <v/>
      </c>
      <c r="G372" s="370" t="str">
        <f t="shared" ca="1" si="26"/>
        <v/>
      </c>
      <c r="H372" s="376"/>
      <c r="I372" s="31"/>
      <c r="J372" s="31"/>
      <c r="K372" s="38"/>
      <c r="L372" s="375"/>
      <c r="M372" s="436"/>
      <c r="N372" s="410"/>
      <c r="O372" s="412"/>
    </row>
    <row r="373" spans="1:15" x14ac:dyDescent="0.35">
      <c r="A373" s="49">
        <v>370</v>
      </c>
      <c r="B373" s="27"/>
      <c r="C373" s="27"/>
      <c r="D373" s="358"/>
      <c r="E373" s="359" t="str">
        <f t="shared" ref="E373:E403" si="27">IF(D373="","",IF(VALUE(LEFT(D373,2))&lt;40,DATE(100+VALUE(LEFT(D373,2)),VALUE(MID(D373,3,2)),VALUE(MID(D373,5,2))),DATE(VALUE(LEFT(D373,2)),VALUE(MID(D373,3,2)),VALUE(MID(D373,5,2)))))</f>
        <v/>
      </c>
      <c r="F373" s="25" t="str">
        <f t="shared" ref="F373:F403" si="28">IF(D373="","",IF(VALUE(MID(D373,7,1))&gt;4,"M","F"))</f>
        <v/>
      </c>
      <c r="G373" s="370" t="str">
        <f t="shared" ref="G373:G403" ca="1" si="29">IF(E373="","",YEAR(NOW())-YEAR(E373))</f>
        <v/>
      </c>
      <c r="H373" s="376"/>
      <c r="I373" s="31"/>
      <c r="J373" s="31"/>
      <c r="K373" s="38"/>
      <c r="L373" s="375"/>
      <c r="M373" s="436"/>
      <c r="N373" s="410"/>
      <c r="O373" s="412"/>
    </row>
    <row r="374" spans="1:15" x14ac:dyDescent="0.35">
      <c r="A374" s="49">
        <v>371</v>
      </c>
      <c r="B374" s="27"/>
      <c r="C374" s="27"/>
      <c r="D374" s="358"/>
      <c r="E374" s="359" t="str">
        <f t="shared" si="27"/>
        <v/>
      </c>
      <c r="F374" s="25" t="str">
        <f t="shared" si="28"/>
        <v/>
      </c>
      <c r="G374" s="370" t="str">
        <f t="shared" ca="1" si="29"/>
        <v/>
      </c>
      <c r="H374" s="376"/>
      <c r="I374" s="31"/>
      <c r="J374" s="31"/>
      <c r="K374" s="38"/>
      <c r="L374" s="375"/>
      <c r="M374" s="436"/>
      <c r="N374" s="410"/>
      <c r="O374" s="412"/>
    </row>
    <row r="375" spans="1:15" x14ac:dyDescent="0.35">
      <c r="A375" s="49">
        <v>372</v>
      </c>
      <c r="B375" s="27"/>
      <c r="C375" s="27"/>
      <c r="D375" s="358"/>
      <c r="E375" s="359" t="str">
        <f t="shared" si="27"/>
        <v/>
      </c>
      <c r="F375" s="25" t="str">
        <f t="shared" si="28"/>
        <v/>
      </c>
      <c r="G375" s="370" t="str">
        <f t="shared" ca="1" si="29"/>
        <v/>
      </c>
      <c r="H375" s="376"/>
      <c r="I375" s="31"/>
      <c r="J375" s="31"/>
      <c r="K375" s="38"/>
      <c r="L375" s="375"/>
      <c r="M375" s="436"/>
      <c r="N375" s="410"/>
      <c r="O375" s="412"/>
    </row>
    <row r="376" spans="1:15" x14ac:dyDescent="0.35">
      <c r="A376" s="49">
        <v>373</v>
      </c>
      <c r="B376" s="27"/>
      <c r="C376" s="27"/>
      <c r="D376" s="358"/>
      <c r="E376" s="359" t="str">
        <f t="shared" si="27"/>
        <v/>
      </c>
      <c r="F376" s="25" t="str">
        <f t="shared" si="28"/>
        <v/>
      </c>
      <c r="G376" s="370" t="str">
        <f t="shared" ca="1" si="29"/>
        <v/>
      </c>
      <c r="H376" s="376"/>
      <c r="I376" s="31"/>
      <c r="J376" s="31"/>
      <c r="K376" s="38"/>
      <c r="L376" s="375"/>
      <c r="M376" s="436"/>
      <c r="N376" s="410"/>
      <c r="O376" s="412"/>
    </row>
    <row r="377" spans="1:15" x14ac:dyDescent="0.35">
      <c r="A377" s="49">
        <v>374</v>
      </c>
      <c r="B377" s="27"/>
      <c r="C377" s="27"/>
      <c r="D377" s="358"/>
      <c r="E377" s="359" t="str">
        <f t="shared" si="27"/>
        <v/>
      </c>
      <c r="F377" s="25" t="str">
        <f t="shared" si="28"/>
        <v/>
      </c>
      <c r="G377" s="370" t="str">
        <f t="shared" ca="1" si="29"/>
        <v/>
      </c>
      <c r="H377" s="376"/>
      <c r="I377" s="31"/>
      <c r="J377" s="31"/>
      <c r="K377" s="38"/>
      <c r="L377" s="375"/>
      <c r="M377" s="436"/>
      <c r="N377" s="410"/>
      <c r="O377" s="412"/>
    </row>
    <row r="378" spans="1:15" x14ac:dyDescent="0.35">
      <c r="A378" s="49">
        <v>375</v>
      </c>
      <c r="B378" s="27"/>
      <c r="C378" s="27"/>
      <c r="D378" s="358"/>
      <c r="E378" s="359" t="str">
        <f t="shared" si="27"/>
        <v/>
      </c>
      <c r="F378" s="25" t="str">
        <f t="shared" si="28"/>
        <v/>
      </c>
      <c r="G378" s="370" t="str">
        <f t="shared" ca="1" si="29"/>
        <v/>
      </c>
      <c r="H378" s="376"/>
      <c r="I378" s="31"/>
      <c r="J378" s="31"/>
      <c r="K378" s="38"/>
      <c r="L378" s="375"/>
      <c r="M378" s="436"/>
      <c r="N378" s="410"/>
      <c r="O378" s="412"/>
    </row>
    <row r="379" spans="1:15" x14ac:dyDescent="0.35">
      <c r="A379" s="49">
        <v>376</v>
      </c>
      <c r="B379" s="27"/>
      <c r="C379" s="27"/>
      <c r="D379" s="358"/>
      <c r="E379" s="359" t="str">
        <f t="shared" si="27"/>
        <v/>
      </c>
      <c r="F379" s="25" t="str">
        <f t="shared" si="28"/>
        <v/>
      </c>
      <c r="G379" s="370" t="str">
        <f t="shared" ca="1" si="29"/>
        <v/>
      </c>
      <c r="H379" s="376"/>
      <c r="I379" s="31"/>
      <c r="J379" s="31"/>
      <c r="K379" s="38"/>
      <c r="L379" s="375"/>
      <c r="M379" s="436"/>
      <c r="N379" s="410"/>
      <c r="O379" s="412"/>
    </row>
    <row r="380" spans="1:15" x14ac:dyDescent="0.35">
      <c r="A380" s="49">
        <v>377</v>
      </c>
      <c r="B380" s="27"/>
      <c r="C380" s="27"/>
      <c r="D380" s="358"/>
      <c r="E380" s="359" t="str">
        <f t="shared" si="27"/>
        <v/>
      </c>
      <c r="F380" s="25" t="str">
        <f t="shared" si="28"/>
        <v/>
      </c>
      <c r="G380" s="370" t="str">
        <f t="shared" ca="1" si="29"/>
        <v/>
      </c>
      <c r="H380" s="376"/>
      <c r="I380" s="31"/>
      <c r="J380" s="31"/>
      <c r="K380" s="38"/>
      <c r="L380" s="375"/>
      <c r="M380" s="436"/>
      <c r="N380" s="410"/>
      <c r="O380" s="412"/>
    </row>
    <row r="381" spans="1:15" x14ac:dyDescent="0.35">
      <c r="A381" s="49">
        <v>378</v>
      </c>
      <c r="B381" s="27"/>
      <c r="C381" s="27"/>
      <c r="D381" s="358"/>
      <c r="E381" s="359" t="str">
        <f t="shared" si="27"/>
        <v/>
      </c>
      <c r="F381" s="25" t="str">
        <f t="shared" si="28"/>
        <v/>
      </c>
      <c r="G381" s="370" t="str">
        <f t="shared" ca="1" si="29"/>
        <v/>
      </c>
      <c r="H381" s="376"/>
      <c r="I381" s="31"/>
      <c r="J381" s="31"/>
      <c r="K381" s="38"/>
      <c r="L381" s="375"/>
      <c r="M381" s="436"/>
      <c r="N381" s="410"/>
      <c r="O381" s="412"/>
    </row>
    <row r="382" spans="1:15" x14ac:dyDescent="0.35">
      <c r="A382" s="49">
        <v>379</v>
      </c>
      <c r="B382" s="27"/>
      <c r="C382" s="27"/>
      <c r="D382" s="358"/>
      <c r="E382" s="359" t="str">
        <f t="shared" si="27"/>
        <v/>
      </c>
      <c r="F382" s="25" t="str">
        <f t="shared" si="28"/>
        <v/>
      </c>
      <c r="G382" s="370" t="str">
        <f t="shared" ca="1" si="29"/>
        <v/>
      </c>
      <c r="H382" s="376"/>
      <c r="I382" s="31"/>
      <c r="J382" s="31"/>
      <c r="K382" s="38"/>
      <c r="L382" s="375"/>
      <c r="M382" s="436"/>
      <c r="N382" s="410"/>
      <c r="O382" s="412"/>
    </row>
    <row r="383" spans="1:15" x14ac:dyDescent="0.35">
      <c r="A383" s="49">
        <v>380</v>
      </c>
      <c r="B383" s="27"/>
      <c r="C383" s="27"/>
      <c r="D383" s="358"/>
      <c r="E383" s="359" t="str">
        <f t="shared" si="27"/>
        <v/>
      </c>
      <c r="F383" s="25" t="str">
        <f t="shared" si="28"/>
        <v/>
      </c>
      <c r="G383" s="370" t="str">
        <f t="shared" ca="1" si="29"/>
        <v/>
      </c>
      <c r="H383" s="376"/>
      <c r="I383" s="31"/>
      <c r="J383" s="31"/>
      <c r="K383" s="38"/>
      <c r="L383" s="375"/>
      <c r="M383" s="436"/>
      <c r="N383" s="410"/>
      <c r="O383" s="412"/>
    </row>
    <row r="384" spans="1:15" x14ac:dyDescent="0.35">
      <c r="A384" s="49">
        <v>381</v>
      </c>
      <c r="B384" s="27"/>
      <c r="C384" s="27"/>
      <c r="D384" s="358"/>
      <c r="E384" s="359" t="str">
        <f t="shared" si="27"/>
        <v/>
      </c>
      <c r="F384" s="25" t="str">
        <f t="shared" si="28"/>
        <v/>
      </c>
      <c r="G384" s="370" t="str">
        <f t="shared" ca="1" si="29"/>
        <v/>
      </c>
      <c r="H384" s="376"/>
      <c r="I384" s="31"/>
      <c r="J384" s="31"/>
      <c r="K384" s="38"/>
      <c r="L384" s="375"/>
      <c r="M384" s="436"/>
      <c r="N384" s="410"/>
      <c r="O384" s="412"/>
    </row>
    <row r="385" spans="1:15" x14ac:dyDescent="0.35">
      <c r="A385" s="49">
        <v>382</v>
      </c>
      <c r="B385" s="27"/>
      <c r="C385" s="27"/>
      <c r="D385" s="358"/>
      <c r="E385" s="359" t="str">
        <f t="shared" si="27"/>
        <v/>
      </c>
      <c r="F385" s="25" t="str">
        <f t="shared" si="28"/>
        <v/>
      </c>
      <c r="G385" s="370" t="str">
        <f t="shared" ca="1" si="29"/>
        <v/>
      </c>
      <c r="H385" s="376"/>
      <c r="I385" s="31"/>
      <c r="J385" s="31"/>
      <c r="K385" s="38"/>
      <c r="L385" s="375"/>
      <c r="M385" s="436"/>
      <c r="N385" s="410"/>
      <c r="O385" s="412"/>
    </row>
    <row r="386" spans="1:15" x14ac:dyDescent="0.35">
      <c r="A386" s="49">
        <v>383</v>
      </c>
      <c r="B386" s="27"/>
      <c r="C386" s="27"/>
      <c r="D386" s="358"/>
      <c r="E386" s="359" t="str">
        <f t="shared" si="27"/>
        <v/>
      </c>
      <c r="F386" s="25" t="str">
        <f t="shared" si="28"/>
        <v/>
      </c>
      <c r="G386" s="370" t="str">
        <f t="shared" ca="1" si="29"/>
        <v/>
      </c>
      <c r="H386" s="376"/>
      <c r="I386" s="31"/>
      <c r="J386" s="31"/>
      <c r="K386" s="38"/>
      <c r="L386" s="375"/>
      <c r="M386" s="436"/>
      <c r="N386" s="410"/>
      <c r="O386" s="412"/>
    </row>
    <row r="387" spans="1:15" x14ac:dyDescent="0.35">
      <c r="A387" s="49">
        <v>384</v>
      </c>
      <c r="B387" s="27"/>
      <c r="C387" s="27"/>
      <c r="D387" s="358"/>
      <c r="E387" s="359" t="str">
        <f t="shared" si="27"/>
        <v/>
      </c>
      <c r="F387" s="25" t="str">
        <f t="shared" si="28"/>
        <v/>
      </c>
      <c r="G387" s="370" t="str">
        <f t="shared" ca="1" si="29"/>
        <v/>
      </c>
      <c r="H387" s="376"/>
      <c r="I387" s="31"/>
      <c r="J387" s="31"/>
      <c r="K387" s="38"/>
      <c r="L387" s="375"/>
      <c r="M387" s="436"/>
      <c r="N387" s="410"/>
      <c r="O387" s="412"/>
    </row>
    <row r="388" spans="1:15" x14ac:dyDescent="0.35">
      <c r="A388" s="49">
        <v>385</v>
      </c>
      <c r="B388" s="27"/>
      <c r="C388" s="27"/>
      <c r="D388" s="358"/>
      <c r="E388" s="359" t="str">
        <f t="shared" si="27"/>
        <v/>
      </c>
      <c r="F388" s="25" t="str">
        <f t="shared" si="28"/>
        <v/>
      </c>
      <c r="G388" s="370" t="str">
        <f t="shared" ca="1" si="29"/>
        <v/>
      </c>
      <c r="H388" s="376"/>
      <c r="I388" s="31"/>
      <c r="J388" s="31"/>
      <c r="K388" s="38"/>
      <c r="L388" s="375"/>
      <c r="M388" s="436"/>
      <c r="N388" s="410"/>
      <c r="O388" s="412"/>
    </row>
    <row r="389" spans="1:15" x14ac:dyDescent="0.35">
      <c r="A389" s="49">
        <v>386</v>
      </c>
      <c r="B389" s="27"/>
      <c r="C389" s="27"/>
      <c r="D389" s="358"/>
      <c r="E389" s="359" t="str">
        <f t="shared" si="27"/>
        <v/>
      </c>
      <c r="F389" s="25" t="str">
        <f t="shared" si="28"/>
        <v/>
      </c>
      <c r="G389" s="370" t="str">
        <f t="shared" ca="1" si="29"/>
        <v/>
      </c>
      <c r="H389" s="376"/>
      <c r="I389" s="31"/>
      <c r="J389" s="31"/>
      <c r="K389" s="38"/>
      <c r="L389" s="375"/>
      <c r="M389" s="436"/>
      <c r="N389" s="410"/>
      <c r="O389" s="412"/>
    </row>
    <row r="390" spans="1:15" x14ac:dyDescent="0.35">
      <c r="A390" s="49">
        <v>387</v>
      </c>
      <c r="B390" s="27"/>
      <c r="C390" s="27"/>
      <c r="D390" s="358"/>
      <c r="E390" s="359" t="str">
        <f t="shared" si="27"/>
        <v/>
      </c>
      <c r="F390" s="25" t="str">
        <f t="shared" si="28"/>
        <v/>
      </c>
      <c r="G390" s="370" t="str">
        <f t="shared" ca="1" si="29"/>
        <v/>
      </c>
      <c r="H390" s="376"/>
      <c r="I390" s="31"/>
      <c r="J390" s="31"/>
      <c r="K390" s="38"/>
      <c r="L390" s="375"/>
      <c r="M390" s="436"/>
      <c r="N390" s="410"/>
      <c r="O390" s="412"/>
    </row>
    <row r="391" spans="1:15" x14ac:dyDescent="0.35">
      <c r="A391" s="49">
        <v>388</v>
      </c>
      <c r="B391" s="27"/>
      <c r="C391" s="27"/>
      <c r="D391" s="358"/>
      <c r="E391" s="359" t="str">
        <f t="shared" si="27"/>
        <v/>
      </c>
      <c r="F391" s="25" t="str">
        <f t="shared" si="28"/>
        <v/>
      </c>
      <c r="G391" s="370" t="str">
        <f t="shared" ca="1" si="29"/>
        <v/>
      </c>
      <c r="H391" s="376"/>
      <c r="I391" s="31"/>
      <c r="J391" s="31"/>
      <c r="K391" s="38"/>
      <c r="L391" s="375"/>
      <c r="M391" s="436"/>
      <c r="N391" s="410"/>
      <c r="O391" s="412"/>
    </row>
    <row r="392" spans="1:15" x14ac:dyDescent="0.35">
      <c r="A392" s="49">
        <v>389</v>
      </c>
      <c r="B392" s="27"/>
      <c r="C392" s="27"/>
      <c r="D392" s="358"/>
      <c r="E392" s="359" t="str">
        <f t="shared" si="27"/>
        <v/>
      </c>
      <c r="F392" s="25" t="str">
        <f t="shared" si="28"/>
        <v/>
      </c>
      <c r="G392" s="370" t="str">
        <f t="shared" ca="1" si="29"/>
        <v/>
      </c>
      <c r="H392" s="376"/>
      <c r="I392" s="31"/>
      <c r="J392" s="31"/>
      <c r="K392" s="38"/>
      <c r="L392" s="375"/>
      <c r="M392" s="436"/>
      <c r="N392" s="410"/>
      <c r="O392" s="412"/>
    </row>
    <row r="393" spans="1:15" x14ac:dyDescent="0.35">
      <c r="A393" s="49">
        <v>390</v>
      </c>
      <c r="B393" s="27"/>
      <c r="C393" s="27"/>
      <c r="D393" s="358"/>
      <c r="E393" s="359" t="str">
        <f t="shared" si="27"/>
        <v/>
      </c>
      <c r="F393" s="25" t="str">
        <f t="shared" si="28"/>
        <v/>
      </c>
      <c r="G393" s="370" t="str">
        <f t="shared" ca="1" si="29"/>
        <v/>
      </c>
      <c r="H393" s="376"/>
      <c r="I393" s="31"/>
      <c r="J393" s="31"/>
      <c r="K393" s="38"/>
      <c r="L393" s="375"/>
      <c r="M393" s="436"/>
      <c r="N393" s="410"/>
      <c r="O393" s="412"/>
    </row>
    <row r="394" spans="1:15" x14ac:dyDescent="0.35">
      <c r="A394" s="49">
        <v>391</v>
      </c>
      <c r="B394" s="27"/>
      <c r="C394" s="27"/>
      <c r="D394" s="358"/>
      <c r="E394" s="359" t="str">
        <f t="shared" si="27"/>
        <v/>
      </c>
      <c r="F394" s="25" t="str">
        <f t="shared" si="28"/>
        <v/>
      </c>
      <c r="G394" s="370" t="str">
        <f t="shared" ca="1" si="29"/>
        <v/>
      </c>
      <c r="H394" s="376"/>
      <c r="I394" s="31"/>
      <c r="J394" s="31"/>
      <c r="K394" s="38"/>
      <c r="L394" s="375"/>
      <c r="M394" s="436"/>
      <c r="N394" s="410"/>
      <c r="O394" s="412"/>
    </row>
    <row r="395" spans="1:15" x14ac:dyDescent="0.35">
      <c r="A395" s="49">
        <v>392</v>
      </c>
      <c r="B395" s="27"/>
      <c r="C395" s="27"/>
      <c r="D395" s="358"/>
      <c r="E395" s="359" t="str">
        <f t="shared" si="27"/>
        <v/>
      </c>
      <c r="F395" s="25" t="str">
        <f t="shared" si="28"/>
        <v/>
      </c>
      <c r="G395" s="370" t="str">
        <f t="shared" ca="1" si="29"/>
        <v/>
      </c>
      <c r="H395" s="376"/>
      <c r="I395" s="31"/>
      <c r="J395" s="31"/>
      <c r="K395" s="38"/>
      <c r="L395" s="375"/>
      <c r="M395" s="436"/>
      <c r="N395" s="410"/>
      <c r="O395" s="412"/>
    </row>
    <row r="396" spans="1:15" x14ac:dyDescent="0.35">
      <c r="A396" s="49">
        <v>393</v>
      </c>
      <c r="B396" s="27"/>
      <c r="C396" s="27"/>
      <c r="D396" s="358"/>
      <c r="E396" s="359" t="str">
        <f t="shared" si="27"/>
        <v/>
      </c>
      <c r="F396" s="25" t="str">
        <f t="shared" si="28"/>
        <v/>
      </c>
      <c r="G396" s="370" t="str">
        <f t="shared" ca="1" si="29"/>
        <v/>
      </c>
      <c r="H396" s="376"/>
      <c r="I396" s="31"/>
      <c r="J396" s="31"/>
      <c r="K396" s="38"/>
      <c r="L396" s="375"/>
      <c r="M396" s="436"/>
      <c r="N396" s="410"/>
      <c r="O396" s="412"/>
    </row>
    <row r="397" spans="1:15" x14ac:dyDescent="0.35">
      <c r="A397" s="49">
        <v>394</v>
      </c>
      <c r="B397" s="27"/>
      <c r="C397" s="27"/>
      <c r="D397" s="358"/>
      <c r="E397" s="359" t="str">
        <f t="shared" si="27"/>
        <v/>
      </c>
      <c r="F397" s="25" t="str">
        <f t="shared" si="28"/>
        <v/>
      </c>
      <c r="G397" s="370" t="str">
        <f t="shared" ca="1" si="29"/>
        <v/>
      </c>
      <c r="H397" s="376"/>
      <c r="I397" s="31"/>
      <c r="J397" s="31"/>
      <c r="K397" s="38"/>
      <c r="L397" s="375"/>
      <c r="M397" s="436"/>
      <c r="N397" s="410"/>
      <c r="O397" s="412"/>
    </row>
    <row r="398" spans="1:15" x14ac:dyDescent="0.35">
      <c r="A398" s="49">
        <v>395</v>
      </c>
      <c r="B398" s="27"/>
      <c r="C398" s="27"/>
      <c r="D398" s="358"/>
      <c r="E398" s="359" t="str">
        <f t="shared" si="27"/>
        <v/>
      </c>
      <c r="F398" s="25" t="str">
        <f t="shared" si="28"/>
        <v/>
      </c>
      <c r="G398" s="370" t="str">
        <f t="shared" ca="1" si="29"/>
        <v/>
      </c>
      <c r="H398" s="376"/>
      <c r="I398" s="31"/>
      <c r="J398" s="31"/>
      <c r="K398" s="38"/>
      <c r="L398" s="375"/>
      <c r="M398" s="436"/>
      <c r="N398" s="410"/>
      <c r="O398" s="412"/>
    </row>
    <row r="399" spans="1:15" x14ac:dyDescent="0.35">
      <c r="A399" s="49">
        <v>396</v>
      </c>
      <c r="B399" s="27"/>
      <c r="C399" s="27"/>
      <c r="D399" s="358"/>
      <c r="E399" s="359" t="str">
        <f t="shared" si="27"/>
        <v/>
      </c>
      <c r="F399" s="25" t="str">
        <f t="shared" si="28"/>
        <v/>
      </c>
      <c r="G399" s="370" t="str">
        <f t="shared" ca="1" si="29"/>
        <v/>
      </c>
      <c r="H399" s="376"/>
      <c r="I399" s="31"/>
      <c r="J399" s="31"/>
      <c r="K399" s="38"/>
      <c r="L399" s="375"/>
      <c r="M399" s="436"/>
      <c r="N399" s="410"/>
      <c r="O399" s="412"/>
    </row>
    <row r="400" spans="1:15" x14ac:dyDescent="0.35">
      <c r="A400" s="49">
        <v>397</v>
      </c>
      <c r="B400" s="27"/>
      <c r="C400" s="27"/>
      <c r="D400" s="358"/>
      <c r="E400" s="359" t="str">
        <f t="shared" si="27"/>
        <v/>
      </c>
      <c r="F400" s="25" t="str">
        <f t="shared" si="28"/>
        <v/>
      </c>
      <c r="G400" s="370" t="str">
        <f t="shared" ca="1" si="29"/>
        <v/>
      </c>
      <c r="H400" s="376"/>
      <c r="I400" s="31"/>
      <c r="J400" s="31"/>
      <c r="K400" s="38"/>
      <c r="L400" s="375"/>
      <c r="M400" s="436"/>
      <c r="N400" s="410"/>
      <c r="O400" s="412"/>
    </row>
    <row r="401" spans="1:15" x14ac:dyDescent="0.35">
      <c r="A401" s="49">
        <v>398</v>
      </c>
      <c r="B401" s="27"/>
      <c r="C401" s="27"/>
      <c r="D401" s="358"/>
      <c r="E401" s="359" t="str">
        <f t="shared" si="27"/>
        <v/>
      </c>
      <c r="F401" s="25" t="str">
        <f t="shared" si="28"/>
        <v/>
      </c>
      <c r="G401" s="370" t="str">
        <f t="shared" ca="1" si="29"/>
        <v/>
      </c>
      <c r="H401" s="376"/>
      <c r="I401" s="31"/>
      <c r="J401" s="31"/>
      <c r="K401" s="38"/>
      <c r="L401" s="375"/>
      <c r="M401" s="436"/>
      <c r="N401" s="410"/>
      <c r="O401" s="412"/>
    </row>
    <row r="402" spans="1:15" x14ac:dyDescent="0.35">
      <c r="A402" s="49">
        <v>399</v>
      </c>
      <c r="B402" s="27"/>
      <c r="C402" s="27"/>
      <c r="D402" s="358"/>
      <c r="E402" s="359" t="str">
        <f t="shared" si="27"/>
        <v/>
      </c>
      <c r="F402" s="25" t="str">
        <f t="shared" si="28"/>
        <v/>
      </c>
      <c r="G402" s="370" t="str">
        <f t="shared" ca="1" si="29"/>
        <v/>
      </c>
      <c r="H402" s="376"/>
      <c r="I402" s="31"/>
      <c r="J402" s="31"/>
      <c r="K402" s="38"/>
      <c r="L402" s="375"/>
      <c r="M402" s="436"/>
      <c r="N402" s="410"/>
      <c r="O402" s="412"/>
    </row>
    <row r="403" spans="1:15" ht="15" thickBot="1" x14ac:dyDescent="0.4">
      <c r="A403" s="378">
        <v>400</v>
      </c>
      <c r="B403" s="32"/>
      <c r="C403" s="32"/>
      <c r="D403" s="33"/>
      <c r="E403" s="34" t="str">
        <f t="shared" si="27"/>
        <v/>
      </c>
      <c r="F403" s="35" t="str">
        <f t="shared" si="28"/>
        <v/>
      </c>
      <c r="G403" s="379" t="str">
        <f t="shared" ca="1" si="29"/>
        <v/>
      </c>
      <c r="H403" s="380"/>
      <c r="I403" s="36"/>
      <c r="J403" s="36"/>
      <c r="K403" s="39"/>
      <c r="L403" s="438"/>
      <c r="M403" s="437"/>
      <c r="N403" s="411"/>
      <c r="O403" s="413"/>
    </row>
    <row r="404" spans="1:15" ht="15" thickTop="1" x14ac:dyDescent="0.35"/>
  </sheetData>
  <sortState xmlns:xlrd2="http://schemas.microsoft.com/office/spreadsheetml/2017/richdata2" ref="A33:O72">
    <sortCondition ref="B33:B72"/>
    <sortCondition ref="C33:C72"/>
  </sortState>
  <mergeCells count="1">
    <mergeCell ref="I2:L2"/>
  </mergeCells>
  <pageMargins left="0.7" right="0.7" top="0.75" bottom="0.75" header="0.3" footer="0.3"/>
  <pageSetup paperSize="9" orientation="portrait" r:id="rId1"/>
  <ignoredErrors>
    <ignoredError sqref="D97:D113 D4:D9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"/>
  <sheetViews>
    <sheetView workbookViewId="0">
      <pane ySplit="4" topLeftCell="A5" activePane="bottomLeft" state="frozen"/>
      <selection pane="bottomLeft" activeCell="F8" sqref="F8"/>
    </sheetView>
  </sheetViews>
  <sheetFormatPr defaultRowHeight="14.5" x14ac:dyDescent="0.35"/>
  <cols>
    <col min="1" max="1" width="4.26953125" customWidth="1"/>
    <col min="2" max="2" width="31.453125" bestFit="1" customWidth="1"/>
    <col min="3" max="3" width="16.81640625" bestFit="1" customWidth="1"/>
    <col min="4" max="4" width="23.7265625" style="54" bestFit="1" customWidth="1"/>
    <col min="5" max="5" width="14.81640625" bestFit="1" customWidth="1"/>
    <col min="6" max="6" width="9.54296875" customWidth="1"/>
    <col min="7" max="7" width="11.453125" customWidth="1"/>
    <col min="8" max="8" width="11" customWidth="1"/>
    <col min="9" max="9" width="12.453125" customWidth="1"/>
    <col min="10" max="10" width="10.7265625" customWidth="1"/>
    <col min="11" max="11" width="11" customWidth="1"/>
    <col min="12" max="12" width="10.7265625" customWidth="1"/>
  </cols>
  <sheetData>
    <row r="1" spans="1:12" ht="16" thickBot="1" x14ac:dyDescent="0.4">
      <c r="A1" s="1" t="s">
        <v>99</v>
      </c>
      <c r="B1" s="12"/>
      <c r="C1" s="12"/>
      <c r="D1" s="51"/>
      <c r="E1" s="13"/>
      <c r="F1" s="14"/>
      <c r="G1" s="15"/>
      <c r="H1" s="15"/>
      <c r="I1" s="15"/>
      <c r="J1" s="16"/>
    </row>
    <row r="2" spans="1:12" ht="16.5" thickTop="1" thickBot="1" x14ac:dyDescent="0.4">
      <c r="A2" s="1"/>
      <c r="B2" s="12"/>
      <c r="C2" s="12"/>
      <c r="D2" s="51"/>
      <c r="E2" s="13"/>
      <c r="F2" s="14"/>
      <c r="G2" s="516" t="s">
        <v>100</v>
      </c>
      <c r="H2" s="517"/>
      <c r="I2" s="517"/>
      <c r="J2" s="517"/>
      <c r="K2" s="518"/>
    </row>
    <row r="3" spans="1:12" ht="30" customHeight="1" thickTop="1" x14ac:dyDescent="0.35">
      <c r="A3" s="381" t="s">
        <v>0</v>
      </c>
      <c r="B3" s="382" t="s">
        <v>91</v>
      </c>
      <c r="C3" s="336" t="s">
        <v>70</v>
      </c>
      <c r="D3" s="337" t="s">
        <v>2</v>
      </c>
      <c r="E3" s="336" t="s">
        <v>84</v>
      </c>
      <c r="F3" s="77" t="s">
        <v>3</v>
      </c>
      <c r="G3" s="80" t="s">
        <v>102</v>
      </c>
      <c r="H3" s="75" t="s">
        <v>103</v>
      </c>
      <c r="I3" s="75" t="s">
        <v>96</v>
      </c>
      <c r="J3" s="76" t="s">
        <v>93</v>
      </c>
      <c r="K3" s="77" t="s">
        <v>94</v>
      </c>
      <c r="L3" s="78" t="s">
        <v>101</v>
      </c>
    </row>
    <row r="4" spans="1:12" ht="15" thickBot="1" x14ac:dyDescent="0.4">
      <c r="A4" s="55"/>
      <c r="B4" s="56"/>
      <c r="C4" s="58"/>
      <c r="D4" s="59"/>
      <c r="E4" s="58"/>
      <c r="F4" s="445">
        <f>SUM(G4:K4)</f>
        <v>1663.26</v>
      </c>
      <c r="G4" s="81">
        <v>387.6</v>
      </c>
      <c r="H4" s="60">
        <v>161.88</v>
      </c>
      <c r="I4" s="60">
        <v>929.1</v>
      </c>
      <c r="J4" s="57">
        <v>129.96</v>
      </c>
      <c r="K4" s="61">
        <v>54.72</v>
      </c>
      <c r="L4" s="82" t="s">
        <v>105</v>
      </c>
    </row>
    <row r="5" spans="1:12" ht="21" customHeight="1" x14ac:dyDescent="0.35">
      <c r="A5" s="22">
        <v>1</v>
      </c>
      <c r="B5" s="46" t="s">
        <v>439</v>
      </c>
      <c r="C5" s="48" t="s">
        <v>74</v>
      </c>
      <c r="D5" s="52" t="s">
        <v>50</v>
      </c>
      <c r="E5" s="50" t="s">
        <v>76</v>
      </c>
      <c r="F5" s="444">
        <f>COUNTIFS('Pupils List'!$M$4:$M$403,B5)</f>
        <v>40</v>
      </c>
      <c r="G5" s="414">
        <f>F5*$G$4</f>
        <v>15504</v>
      </c>
      <c r="H5" s="415">
        <f t="shared" ref="H5:H25" si="0">F5*$H$4</f>
        <v>6475.2</v>
      </c>
      <c r="I5" s="415">
        <f t="shared" ref="I5:I25" si="1">F5*$I$4</f>
        <v>37164</v>
      </c>
      <c r="J5" s="416">
        <f t="shared" ref="J5:J25" si="2">F5*$J$4</f>
        <v>5198.4000000000005</v>
      </c>
      <c r="K5" s="417">
        <f t="shared" ref="K5:K25" si="3">F5*$K$4</f>
        <v>2188.8000000000002</v>
      </c>
      <c r="L5" s="418">
        <f t="shared" ref="L5:L25" si="4">SUM(G5:K5)</f>
        <v>66530.399999999994</v>
      </c>
    </row>
    <row r="6" spans="1:12" ht="21" customHeight="1" x14ac:dyDescent="0.35">
      <c r="A6" s="49">
        <v>2</v>
      </c>
      <c r="B6" s="26" t="s">
        <v>52</v>
      </c>
      <c r="C6" s="27" t="s">
        <v>74</v>
      </c>
      <c r="D6" s="53" t="s">
        <v>53</v>
      </c>
      <c r="E6" s="28" t="s">
        <v>76</v>
      </c>
      <c r="F6" s="140">
        <f>COUNTIFS('Pupils List'!$M$4:$M$403,B6)</f>
        <v>0</v>
      </c>
      <c r="G6" s="419">
        <f>F6*$G$4</f>
        <v>0</v>
      </c>
      <c r="H6" s="420">
        <f t="shared" si="0"/>
        <v>0</v>
      </c>
      <c r="I6" s="420">
        <f t="shared" si="1"/>
        <v>0</v>
      </c>
      <c r="J6" s="421">
        <f t="shared" si="2"/>
        <v>0</v>
      </c>
      <c r="K6" s="422">
        <f t="shared" si="3"/>
        <v>0</v>
      </c>
      <c r="L6" s="423">
        <f t="shared" si="4"/>
        <v>0</v>
      </c>
    </row>
    <row r="7" spans="1:12" ht="21" customHeight="1" x14ac:dyDescent="0.35">
      <c r="A7" s="47">
        <v>3</v>
      </c>
      <c r="B7" s="26" t="s">
        <v>106</v>
      </c>
      <c r="C7" s="27" t="s">
        <v>107</v>
      </c>
      <c r="D7" s="53" t="s">
        <v>108</v>
      </c>
      <c r="E7" s="28" t="s">
        <v>76</v>
      </c>
      <c r="F7" s="140">
        <f>COUNTIFS('Pupils List'!$M$4:$M$403,B7)</f>
        <v>0</v>
      </c>
      <c r="G7" s="419">
        <f t="shared" ref="G7:G25" si="5">F7*$G$4</f>
        <v>0</v>
      </c>
      <c r="H7" s="420">
        <f t="shared" si="0"/>
        <v>0</v>
      </c>
      <c r="I7" s="420">
        <f t="shared" si="1"/>
        <v>0</v>
      </c>
      <c r="J7" s="421">
        <f t="shared" si="2"/>
        <v>0</v>
      </c>
      <c r="K7" s="422">
        <f t="shared" si="3"/>
        <v>0</v>
      </c>
      <c r="L7" s="423">
        <f t="shared" si="4"/>
        <v>0</v>
      </c>
    </row>
    <row r="8" spans="1:12" ht="21" customHeight="1" x14ac:dyDescent="0.35">
      <c r="A8" s="49">
        <v>4</v>
      </c>
      <c r="B8" s="26" t="s">
        <v>112</v>
      </c>
      <c r="C8" s="27" t="s">
        <v>107</v>
      </c>
      <c r="D8" s="53" t="s">
        <v>113</v>
      </c>
      <c r="E8" s="28" t="s">
        <v>76</v>
      </c>
      <c r="F8" s="140">
        <f>COUNTIFS('Pupils List'!$M$4:$M$403,B8)</f>
        <v>0</v>
      </c>
      <c r="G8" s="419">
        <f t="shared" si="5"/>
        <v>0</v>
      </c>
      <c r="H8" s="420">
        <f>F8*$H$4</f>
        <v>0</v>
      </c>
      <c r="I8" s="420">
        <f t="shared" si="1"/>
        <v>0</v>
      </c>
      <c r="J8" s="421">
        <f t="shared" si="2"/>
        <v>0</v>
      </c>
      <c r="K8" s="422">
        <f t="shared" si="3"/>
        <v>0</v>
      </c>
      <c r="L8" s="423">
        <f t="shared" si="4"/>
        <v>0</v>
      </c>
    </row>
    <row r="9" spans="1:12" ht="21" customHeight="1" x14ac:dyDescent="0.35">
      <c r="A9" s="47">
        <v>5</v>
      </c>
      <c r="B9" s="26" t="s">
        <v>121</v>
      </c>
      <c r="C9" s="27" t="s">
        <v>107</v>
      </c>
      <c r="D9" s="53" t="s">
        <v>122</v>
      </c>
      <c r="E9" s="28" t="s">
        <v>76</v>
      </c>
      <c r="F9" s="140">
        <f>COUNTIFS('Pupils List'!$M$4:$M$403,B9)</f>
        <v>0</v>
      </c>
      <c r="G9" s="419">
        <f t="shared" si="5"/>
        <v>0</v>
      </c>
      <c r="H9" s="420">
        <f t="shared" si="0"/>
        <v>0</v>
      </c>
      <c r="I9" s="420">
        <f t="shared" si="1"/>
        <v>0</v>
      </c>
      <c r="J9" s="421">
        <f t="shared" si="2"/>
        <v>0</v>
      </c>
      <c r="K9" s="422">
        <f t="shared" si="3"/>
        <v>0</v>
      </c>
      <c r="L9" s="423">
        <f t="shared" si="4"/>
        <v>0</v>
      </c>
    </row>
    <row r="10" spans="1:12" ht="21" customHeight="1" x14ac:dyDescent="0.35">
      <c r="A10" s="49">
        <v>6</v>
      </c>
      <c r="B10" s="26" t="s">
        <v>123</v>
      </c>
      <c r="C10" s="27" t="s">
        <v>107</v>
      </c>
      <c r="D10" s="53" t="s">
        <v>124</v>
      </c>
      <c r="E10" s="28" t="s">
        <v>76</v>
      </c>
      <c r="F10" s="140">
        <f>COUNTIFS('Pupils List'!$M$4:$M$403,B10)</f>
        <v>0</v>
      </c>
      <c r="G10" s="419">
        <f t="shared" si="5"/>
        <v>0</v>
      </c>
      <c r="H10" s="420">
        <f t="shared" si="0"/>
        <v>0</v>
      </c>
      <c r="I10" s="420">
        <f t="shared" si="1"/>
        <v>0</v>
      </c>
      <c r="J10" s="421">
        <f t="shared" si="2"/>
        <v>0</v>
      </c>
      <c r="K10" s="422">
        <f t="shared" si="3"/>
        <v>0</v>
      </c>
      <c r="L10" s="423">
        <f t="shared" si="4"/>
        <v>0</v>
      </c>
    </row>
    <row r="11" spans="1:12" ht="21" customHeight="1" x14ac:dyDescent="0.35">
      <c r="A11" s="47">
        <v>7</v>
      </c>
      <c r="B11" s="26" t="s">
        <v>116</v>
      </c>
      <c r="C11" s="27" t="s">
        <v>107</v>
      </c>
      <c r="D11" s="53" t="s">
        <v>117</v>
      </c>
      <c r="E11" s="28" t="s">
        <v>76</v>
      </c>
      <c r="F11" s="140">
        <f>COUNTIFS('Pupils List'!$M$4:$M$403,B11)</f>
        <v>0</v>
      </c>
      <c r="G11" s="419">
        <f t="shared" si="5"/>
        <v>0</v>
      </c>
      <c r="H11" s="420">
        <f t="shared" si="0"/>
        <v>0</v>
      </c>
      <c r="I11" s="420">
        <f t="shared" si="1"/>
        <v>0</v>
      </c>
      <c r="J11" s="421">
        <f t="shared" si="2"/>
        <v>0</v>
      </c>
      <c r="K11" s="422">
        <f t="shared" si="3"/>
        <v>0</v>
      </c>
      <c r="L11" s="423">
        <f t="shared" si="4"/>
        <v>0</v>
      </c>
    </row>
    <row r="12" spans="1:12" ht="21" customHeight="1" x14ac:dyDescent="0.35">
      <c r="A12" s="49">
        <v>8</v>
      </c>
      <c r="B12" s="26" t="s">
        <v>118</v>
      </c>
      <c r="C12" s="27" t="s">
        <v>107</v>
      </c>
      <c r="D12" s="53" t="s">
        <v>119</v>
      </c>
      <c r="E12" s="28" t="s">
        <v>76</v>
      </c>
      <c r="F12" s="140">
        <f>COUNTIFS('Pupils List'!$M$4:$M$403,B12)</f>
        <v>0</v>
      </c>
      <c r="G12" s="419">
        <f t="shared" si="5"/>
        <v>0</v>
      </c>
      <c r="H12" s="420">
        <f t="shared" si="0"/>
        <v>0</v>
      </c>
      <c r="I12" s="420">
        <f t="shared" si="1"/>
        <v>0</v>
      </c>
      <c r="J12" s="421">
        <f t="shared" si="2"/>
        <v>0</v>
      </c>
      <c r="K12" s="422">
        <f t="shared" si="3"/>
        <v>0</v>
      </c>
      <c r="L12" s="423">
        <f t="shared" si="4"/>
        <v>0</v>
      </c>
    </row>
    <row r="13" spans="1:12" ht="21" customHeight="1" x14ac:dyDescent="0.35">
      <c r="A13" s="47">
        <v>9</v>
      </c>
      <c r="B13" s="26" t="s">
        <v>35</v>
      </c>
      <c r="C13" s="27" t="s">
        <v>72</v>
      </c>
      <c r="D13" s="53" t="s">
        <v>26</v>
      </c>
      <c r="E13" s="28" t="s">
        <v>76</v>
      </c>
      <c r="F13" s="140">
        <f>COUNTIFS('Pupils List'!$M$4:$M$403,B13)</f>
        <v>0</v>
      </c>
      <c r="G13" s="419">
        <f t="shared" si="5"/>
        <v>0</v>
      </c>
      <c r="H13" s="420">
        <f t="shared" si="0"/>
        <v>0</v>
      </c>
      <c r="I13" s="420">
        <f t="shared" si="1"/>
        <v>0</v>
      </c>
      <c r="J13" s="421">
        <f t="shared" si="2"/>
        <v>0</v>
      </c>
      <c r="K13" s="422">
        <f t="shared" si="3"/>
        <v>0</v>
      </c>
      <c r="L13" s="423">
        <f t="shared" si="4"/>
        <v>0</v>
      </c>
    </row>
    <row r="14" spans="1:12" ht="21" customHeight="1" x14ac:dyDescent="0.35">
      <c r="A14" s="49">
        <v>10</v>
      </c>
      <c r="B14" s="26" t="s">
        <v>78</v>
      </c>
      <c r="C14" s="27" t="s">
        <v>71</v>
      </c>
      <c r="D14" s="53" t="s">
        <v>11</v>
      </c>
      <c r="E14" s="28" t="s">
        <v>76</v>
      </c>
      <c r="F14" s="140">
        <f>COUNTIFS('Pupils List'!$M$4:$M$403,B14)</f>
        <v>0</v>
      </c>
      <c r="G14" s="419">
        <f t="shared" si="5"/>
        <v>0</v>
      </c>
      <c r="H14" s="420">
        <f t="shared" si="0"/>
        <v>0</v>
      </c>
      <c r="I14" s="420">
        <f t="shared" si="1"/>
        <v>0</v>
      </c>
      <c r="J14" s="421">
        <f t="shared" si="2"/>
        <v>0</v>
      </c>
      <c r="K14" s="422">
        <f t="shared" si="3"/>
        <v>0</v>
      </c>
      <c r="L14" s="423">
        <f t="shared" si="4"/>
        <v>0</v>
      </c>
    </row>
    <row r="15" spans="1:12" ht="21" customHeight="1" x14ac:dyDescent="0.35">
      <c r="A15" s="47">
        <v>11</v>
      </c>
      <c r="B15" s="26" t="s">
        <v>83</v>
      </c>
      <c r="C15" s="27" t="s">
        <v>75</v>
      </c>
      <c r="D15" s="53" t="s">
        <v>56</v>
      </c>
      <c r="E15" s="28" t="s">
        <v>77</v>
      </c>
      <c r="F15" s="140">
        <f>COUNTIFS('Pupils List'!$M$4:$M$403,B15)</f>
        <v>0</v>
      </c>
      <c r="G15" s="419">
        <f t="shared" si="5"/>
        <v>0</v>
      </c>
      <c r="H15" s="420">
        <f t="shared" si="0"/>
        <v>0</v>
      </c>
      <c r="I15" s="420">
        <f t="shared" si="1"/>
        <v>0</v>
      </c>
      <c r="J15" s="421">
        <f t="shared" si="2"/>
        <v>0</v>
      </c>
      <c r="K15" s="422">
        <f t="shared" si="3"/>
        <v>0</v>
      </c>
      <c r="L15" s="423">
        <f t="shared" si="4"/>
        <v>0</v>
      </c>
    </row>
    <row r="16" spans="1:12" ht="21" customHeight="1" x14ac:dyDescent="0.35">
      <c r="A16" s="49">
        <v>12</v>
      </c>
      <c r="B16" s="26" t="s">
        <v>25</v>
      </c>
      <c r="C16" s="27" t="s">
        <v>72</v>
      </c>
      <c r="D16" s="53" t="s">
        <v>26</v>
      </c>
      <c r="E16" s="28" t="s">
        <v>77</v>
      </c>
      <c r="F16" s="140">
        <f>COUNTIFS('Pupils List'!$M$4:$M$403,B16)</f>
        <v>0</v>
      </c>
      <c r="G16" s="419">
        <f t="shared" si="5"/>
        <v>0</v>
      </c>
      <c r="H16" s="420">
        <f t="shared" si="0"/>
        <v>0</v>
      </c>
      <c r="I16" s="420">
        <f t="shared" si="1"/>
        <v>0</v>
      </c>
      <c r="J16" s="421">
        <f t="shared" si="2"/>
        <v>0</v>
      </c>
      <c r="K16" s="422">
        <f t="shared" si="3"/>
        <v>0</v>
      </c>
      <c r="L16" s="423">
        <f t="shared" si="4"/>
        <v>0</v>
      </c>
    </row>
    <row r="17" spans="1:12" ht="21" customHeight="1" x14ac:dyDescent="0.35">
      <c r="A17" s="47">
        <v>13</v>
      </c>
      <c r="B17" s="373" t="s">
        <v>27</v>
      </c>
      <c r="C17" s="27" t="s">
        <v>72</v>
      </c>
      <c r="D17" s="53" t="s">
        <v>26</v>
      </c>
      <c r="E17" s="28" t="s">
        <v>77</v>
      </c>
      <c r="F17" s="140">
        <f>COUNTIFS('Pupils List'!$M$4:$M$403,B17)</f>
        <v>29</v>
      </c>
      <c r="G17" s="419">
        <f t="shared" si="5"/>
        <v>11240.400000000001</v>
      </c>
      <c r="H17" s="420">
        <f t="shared" si="0"/>
        <v>4694.5199999999995</v>
      </c>
      <c r="I17" s="420">
        <f t="shared" si="1"/>
        <v>26943.9</v>
      </c>
      <c r="J17" s="421">
        <f t="shared" si="2"/>
        <v>3768.84</v>
      </c>
      <c r="K17" s="422">
        <f t="shared" si="3"/>
        <v>1586.8799999999999</v>
      </c>
      <c r="L17" s="423">
        <f t="shared" si="4"/>
        <v>48234.54</v>
      </c>
    </row>
    <row r="18" spans="1:12" ht="21" customHeight="1" x14ac:dyDescent="0.35">
      <c r="A18" s="49">
        <v>14</v>
      </c>
      <c r="B18" s="436" t="s">
        <v>509</v>
      </c>
      <c r="C18" s="27" t="s">
        <v>72</v>
      </c>
      <c r="D18" s="53" t="s">
        <v>26</v>
      </c>
      <c r="E18" s="28" t="s">
        <v>77</v>
      </c>
      <c r="F18" s="140">
        <f>COUNTIFS('Pupils List'!$M$4:$M$403,B18)</f>
        <v>14</v>
      </c>
      <c r="G18" s="419">
        <f t="shared" si="5"/>
        <v>5426.4000000000005</v>
      </c>
      <c r="H18" s="420">
        <f t="shared" si="0"/>
        <v>2266.3199999999997</v>
      </c>
      <c r="I18" s="420">
        <f t="shared" si="1"/>
        <v>13007.4</v>
      </c>
      <c r="J18" s="421">
        <f t="shared" si="2"/>
        <v>1819.44</v>
      </c>
      <c r="K18" s="422">
        <f t="shared" si="3"/>
        <v>766.07999999999993</v>
      </c>
      <c r="L18" s="423">
        <f t="shared" si="4"/>
        <v>23285.64</v>
      </c>
    </row>
    <row r="19" spans="1:12" ht="21" customHeight="1" x14ac:dyDescent="0.35">
      <c r="A19" s="47">
        <v>15</v>
      </c>
      <c r="B19" s="26" t="s">
        <v>43</v>
      </c>
      <c r="C19" s="27" t="s">
        <v>72</v>
      </c>
      <c r="D19" s="53" t="s">
        <v>26</v>
      </c>
      <c r="E19" s="28" t="s">
        <v>77</v>
      </c>
      <c r="F19" s="140">
        <f>COUNTIFS('Pupils List'!$M$4:$M$403,B19)</f>
        <v>0</v>
      </c>
      <c r="G19" s="419">
        <f t="shared" si="5"/>
        <v>0</v>
      </c>
      <c r="H19" s="420">
        <f t="shared" si="0"/>
        <v>0</v>
      </c>
      <c r="I19" s="420">
        <f t="shared" si="1"/>
        <v>0</v>
      </c>
      <c r="J19" s="421">
        <f t="shared" si="2"/>
        <v>0</v>
      </c>
      <c r="K19" s="422">
        <f t="shared" si="3"/>
        <v>0</v>
      </c>
      <c r="L19" s="423">
        <f t="shared" si="4"/>
        <v>0</v>
      </c>
    </row>
    <row r="20" spans="1:12" x14ac:dyDescent="0.35">
      <c r="A20" s="49">
        <v>16</v>
      </c>
      <c r="B20" s="26" t="s">
        <v>30</v>
      </c>
      <c r="C20" s="27" t="s">
        <v>72</v>
      </c>
      <c r="D20" s="53" t="s">
        <v>26</v>
      </c>
      <c r="E20" s="28" t="s">
        <v>77</v>
      </c>
      <c r="F20" s="140">
        <f>COUNTIFS('Pupils List'!$M$4:$M$403,B20)</f>
        <v>0</v>
      </c>
      <c r="G20" s="419">
        <f t="shared" si="5"/>
        <v>0</v>
      </c>
      <c r="H20" s="420">
        <f t="shared" si="0"/>
        <v>0</v>
      </c>
      <c r="I20" s="420">
        <f t="shared" si="1"/>
        <v>0</v>
      </c>
      <c r="J20" s="421">
        <f t="shared" si="2"/>
        <v>0</v>
      </c>
      <c r="K20" s="422">
        <f t="shared" si="3"/>
        <v>0</v>
      </c>
      <c r="L20" s="423">
        <f t="shared" si="4"/>
        <v>0</v>
      </c>
    </row>
    <row r="21" spans="1:12" x14ac:dyDescent="0.35">
      <c r="A21" s="47">
        <v>17</v>
      </c>
      <c r="B21" s="436" t="s">
        <v>28</v>
      </c>
      <c r="C21" s="27" t="s">
        <v>72</v>
      </c>
      <c r="D21" s="53" t="s">
        <v>26</v>
      </c>
      <c r="E21" s="28" t="s">
        <v>77</v>
      </c>
      <c r="F21" s="140">
        <f>COUNTIFS('Pupils List'!$M$4:$M$403,B21)</f>
        <v>10</v>
      </c>
      <c r="G21" s="419">
        <f t="shared" si="5"/>
        <v>3876</v>
      </c>
      <c r="H21" s="420">
        <f t="shared" si="0"/>
        <v>1618.8</v>
      </c>
      <c r="I21" s="420">
        <f t="shared" si="1"/>
        <v>9291</v>
      </c>
      <c r="J21" s="421">
        <f t="shared" si="2"/>
        <v>1299.6000000000001</v>
      </c>
      <c r="K21" s="422">
        <f t="shared" si="3"/>
        <v>547.20000000000005</v>
      </c>
      <c r="L21" s="423">
        <f t="shared" si="4"/>
        <v>16632.599999999999</v>
      </c>
    </row>
    <row r="22" spans="1:12" x14ac:dyDescent="0.35">
      <c r="A22" s="49">
        <v>18</v>
      </c>
      <c r="B22" s="26" t="s">
        <v>79</v>
      </c>
      <c r="C22" s="27" t="s">
        <v>71</v>
      </c>
      <c r="D22" s="53" t="s">
        <v>13</v>
      </c>
      <c r="E22" s="28" t="s">
        <v>77</v>
      </c>
      <c r="F22" s="140">
        <f>COUNTIFS('Pupils List'!$M$4:$M$403,B22)</f>
        <v>0</v>
      </c>
      <c r="G22" s="419">
        <f t="shared" si="5"/>
        <v>0</v>
      </c>
      <c r="H22" s="420">
        <f t="shared" si="0"/>
        <v>0</v>
      </c>
      <c r="I22" s="420">
        <f t="shared" si="1"/>
        <v>0</v>
      </c>
      <c r="J22" s="421">
        <f t="shared" si="2"/>
        <v>0</v>
      </c>
      <c r="K22" s="422">
        <f t="shared" si="3"/>
        <v>0</v>
      </c>
      <c r="L22" s="423">
        <f t="shared" si="4"/>
        <v>0</v>
      </c>
    </row>
    <row r="23" spans="1:12" x14ac:dyDescent="0.35">
      <c r="A23" s="47">
        <v>19</v>
      </c>
      <c r="B23" s="26" t="s">
        <v>80</v>
      </c>
      <c r="C23" s="27" t="s">
        <v>71</v>
      </c>
      <c r="D23" s="53" t="s">
        <v>518</v>
      </c>
      <c r="E23" s="28" t="s">
        <v>77</v>
      </c>
      <c r="F23" s="140">
        <f>COUNTIFS('Pupils List'!$M$4:$M$403,B23)</f>
        <v>0</v>
      </c>
      <c r="G23" s="419">
        <f t="shared" si="5"/>
        <v>0</v>
      </c>
      <c r="H23" s="420">
        <f t="shared" si="0"/>
        <v>0</v>
      </c>
      <c r="I23" s="420">
        <f t="shared" si="1"/>
        <v>0</v>
      </c>
      <c r="J23" s="421">
        <f t="shared" si="2"/>
        <v>0</v>
      </c>
      <c r="K23" s="422">
        <f t="shared" si="3"/>
        <v>0</v>
      </c>
      <c r="L23" s="423">
        <f t="shared" si="4"/>
        <v>0</v>
      </c>
    </row>
    <row r="24" spans="1:12" x14ac:dyDescent="0.35">
      <c r="A24" s="49">
        <v>20</v>
      </c>
      <c r="B24" s="26" t="s">
        <v>81</v>
      </c>
      <c r="C24" s="27" t="s">
        <v>71</v>
      </c>
      <c r="D24" s="53" t="s">
        <v>14</v>
      </c>
      <c r="E24" s="28" t="s">
        <v>77</v>
      </c>
      <c r="F24" s="140">
        <f>COUNTIFS('Pupils List'!$M$4:$M$403,B24)</f>
        <v>0</v>
      </c>
      <c r="G24" s="419">
        <f t="shared" si="5"/>
        <v>0</v>
      </c>
      <c r="H24" s="420">
        <f t="shared" si="0"/>
        <v>0</v>
      </c>
      <c r="I24" s="420">
        <f t="shared" si="1"/>
        <v>0</v>
      </c>
      <c r="J24" s="421">
        <f t="shared" si="2"/>
        <v>0</v>
      </c>
      <c r="K24" s="422">
        <f t="shared" si="3"/>
        <v>0</v>
      </c>
      <c r="L24" s="423">
        <f t="shared" si="4"/>
        <v>0</v>
      </c>
    </row>
    <row r="25" spans="1:12" x14ac:dyDescent="0.35">
      <c r="A25" s="47">
        <v>21</v>
      </c>
      <c r="B25" s="26" t="s">
        <v>46</v>
      </c>
      <c r="C25" s="27" t="s">
        <v>73</v>
      </c>
      <c r="D25" s="53" t="s">
        <v>47</v>
      </c>
      <c r="E25" s="28" t="s">
        <v>77</v>
      </c>
      <c r="F25" s="140">
        <f>COUNTIFS('Pupils List'!$M$4:$M$403,B25)</f>
        <v>0</v>
      </c>
      <c r="G25" s="419">
        <f t="shared" si="5"/>
        <v>0</v>
      </c>
      <c r="H25" s="420">
        <f t="shared" si="0"/>
        <v>0</v>
      </c>
      <c r="I25" s="420">
        <f t="shared" si="1"/>
        <v>0</v>
      </c>
      <c r="J25" s="421">
        <f t="shared" si="2"/>
        <v>0</v>
      </c>
      <c r="K25" s="422">
        <f t="shared" si="3"/>
        <v>0</v>
      </c>
      <c r="L25" s="423">
        <f t="shared" si="4"/>
        <v>0</v>
      </c>
    </row>
    <row r="26" spans="1:12" x14ac:dyDescent="0.35">
      <c r="A26" s="49">
        <v>22</v>
      </c>
      <c r="B26" s="26" t="s">
        <v>510</v>
      </c>
      <c r="C26" s="27" t="s">
        <v>71</v>
      </c>
      <c r="D26" s="53" t="s">
        <v>517</v>
      </c>
      <c r="E26" s="28" t="s">
        <v>77</v>
      </c>
      <c r="F26" s="140">
        <f>COUNTIFS('Pupils List'!$M$4:$M$403,B26)</f>
        <v>0</v>
      </c>
      <c r="G26" s="419">
        <f t="shared" ref="G26:G27" si="6">F26*$G$4</f>
        <v>0</v>
      </c>
      <c r="H26" s="420">
        <f t="shared" ref="H26:H27" si="7">F26*$H$4</f>
        <v>0</v>
      </c>
      <c r="I26" s="420">
        <f t="shared" ref="I26:I27" si="8">F26*$I$4</f>
        <v>0</v>
      </c>
      <c r="J26" s="421">
        <f t="shared" ref="J26:J27" si="9">F26*$J$4</f>
        <v>0</v>
      </c>
      <c r="K26" s="422">
        <f t="shared" ref="K26:K27" si="10">F26*$K$4</f>
        <v>0</v>
      </c>
      <c r="L26" s="423">
        <f t="shared" ref="L26:L27" si="11">SUM(G26:K26)</f>
        <v>0</v>
      </c>
    </row>
    <row r="27" spans="1:12" x14ac:dyDescent="0.35">
      <c r="A27" s="49"/>
      <c r="B27" s="26"/>
      <c r="C27" s="27"/>
      <c r="D27" s="53"/>
      <c r="E27" s="28"/>
      <c r="F27" s="140">
        <f>COUNTIFS('Pupils List'!$M$4:$M$403,B27)</f>
        <v>0</v>
      </c>
      <c r="G27" s="419">
        <f t="shared" si="6"/>
        <v>0</v>
      </c>
      <c r="H27" s="420">
        <f t="shared" si="7"/>
        <v>0</v>
      </c>
      <c r="I27" s="420">
        <f t="shared" si="8"/>
        <v>0</v>
      </c>
      <c r="J27" s="421">
        <f t="shared" si="9"/>
        <v>0</v>
      </c>
      <c r="K27" s="422">
        <f t="shared" si="10"/>
        <v>0</v>
      </c>
      <c r="L27" s="423">
        <f t="shared" si="11"/>
        <v>0</v>
      </c>
    </row>
    <row r="28" spans="1:12" ht="15" thickBot="1" x14ac:dyDescent="0.4">
      <c r="A28" s="439"/>
      <c r="B28" s="440"/>
      <c r="C28" s="441"/>
      <c r="D28" s="442"/>
      <c r="E28" s="443"/>
      <c r="F28" s="319">
        <f>COUNTIFS('Pupils List'!$M$4:$M$403,B28)</f>
        <v>0</v>
      </c>
      <c r="G28" s="424">
        <f t="shared" ref="G28" si="12">F28*$G$4</f>
        <v>0</v>
      </c>
      <c r="H28" s="425">
        <f t="shared" ref="H28" si="13">F28*$H$4</f>
        <v>0</v>
      </c>
      <c r="I28" s="425">
        <f t="shared" ref="I28" si="14">F28*$I$4</f>
        <v>0</v>
      </c>
      <c r="J28" s="426">
        <f t="shared" ref="J28" si="15">F28*$J$4</f>
        <v>0</v>
      </c>
      <c r="K28" s="427">
        <f t="shared" ref="K28" si="16">F28*$K$4</f>
        <v>0</v>
      </c>
      <c r="L28" s="428">
        <f t="shared" ref="L28" si="17">SUM(G28:K28)</f>
        <v>0</v>
      </c>
    </row>
    <row r="29" spans="1:12" s="71" customFormat="1" ht="15" thickBot="1" x14ac:dyDescent="0.4">
      <c r="A29" s="67"/>
      <c r="B29" s="68" t="s">
        <v>104</v>
      </c>
      <c r="C29" s="68"/>
      <c r="D29" s="69"/>
      <c r="E29" s="70"/>
      <c r="F29" s="433">
        <f t="shared" ref="F29:L29" si="18">SUM(F5:F28)</f>
        <v>93</v>
      </c>
      <c r="G29" s="429">
        <f t="shared" si="18"/>
        <v>36046.800000000003</v>
      </c>
      <c r="H29" s="430">
        <f t="shared" si="18"/>
        <v>15054.839999999998</v>
      </c>
      <c r="I29" s="430">
        <f t="shared" si="18"/>
        <v>86406.3</v>
      </c>
      <c r="J29" s="430">
        <f t="shared" si="18"/>
        <v>12086.280000000002</v>
      </c>
      <c r="K29" s="431">
        <f t="shared" si="18"/>
        <v>5088.96</v>
      </c>
      <c r="L29" s="432">
        <f t="shared" si="18"/>
        <v>154683.18000000002</v>
      </c>
    </row>
    <row r="30" spans="1:12" ht="15" thickTop="1" x14ac:dyDescent="0.35"/>
  </sheetData>
  <sortState xmlns:xlrd2="http://schemas.microsoft.com/office/spreadsheetml/2017/richdata2" ref="A5:L25">
    <sortCondition descending="1" ref="E5:E25"/>
    <sortCondition ref="C5:C25"/>
    <sortCondition ref="D5:D25"/>
    <sortCondition ref="B5:B25"/>
  </sortState>
  <mergeCells count="1">
    <mergeCell ref="G2:K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8"/>
  <sheetViews>
    <sheetView workbookViewId="0">
      <pane xSplit="5" ySplit="4" topLeftCell="Q5" activePane="bottomRight" state="frozen"/>
      <selection pane="topRight" activeCell="F1" sqref="F1"/>
      <selection pane="bottomLeft" activeCell="A5" sqref="A5"/>
      <selection pane="bottomRight" activeCell="V21" sqref="V21"/>
    </sheetView>
  </sheetViews>
  <sheetFormatPr defaultRowHeight="14.5" x14ac:dyDescent="0.35"/>
  <cols>
    <col min="1" max="1" width="3.7265625" bestFit="1" customWidth="1"/>
    <col min="2" max="2" width="30.81640625" customWidth="1"/>
    <col min="3" max="3" width="16.81640625" bestFit="1" customWidth="1"/>
    <col min="4" max="4" width="20.54296875" customWidth="1"/>
    <col min="5" max="5" width="14.81640625" bestFit="1" customWidth="1"/>
    <col min="6" max="6" width="7.1796875" customWidth="1"/>
    <col min="7" max="7" width="5.7265625" customWidth="1"/>
    <col min="8" max="8" width="9.26953125" bestFit="1" customWidth="1"/>
    <col min="9" max="9" width="5.453125" customWidth="1"/>
    <col min="10" max="10" width="9.26953125" bestFit="1" customWidth="1"/>
    <col min="11" max="11" width="6.26953125" customWidth="1"/>
    <col min="12" max="12" width="9.26953125" bestFit="1" customWidth="1"/>
    <col min="13" max="13" width="5.26953125" customWidth="1"/>
    <col min="14" max="14" width="9.26953125" bestFit="1" customWidth="1"/>
    <col min="15" max="15" width="6.1796875" customWidth="1"/>
    <col min="16" max="16" width="9.26953125" bestFit="1" customWidth="1"/>
    <col min="17" max="17" width="6" customWidth="1"/>
    <col min="19" max="19" width="7.26953125" customWidth="1"/>
    <col min="20" max="20" width="9.26953125" bestFit="1" customWidth="1"/>
    <col min="22" max="22" width="8.1796875" bestFit="1" customWidth="1"/>
    <col min="23" max="23" width="10.1796875" bestFit="1" customWidth="1"/>
    <col min="24" max="24" width="7.26953125" customWidth="1"/>
    <col min="25" max="25" width="11.26953125" bestFit="1" customWidth="1"/>
  </cols>
  <sheetData>
    <row r="1" spans="1:25" ht="15" thickBot="1" x14ac:dyDescent="0.4"/>
    <row r="2" spans="1:25" ht="16.5" thickTop="1" thickBot="1" x14ac:dyDescent="0.4">
      <c r="A2" s="1"/>
      <c r="B2" s="12"/>
      <c r="C2" s="12"/>
      <c r="D2" s="51"/>
      <c r="E2" s="13"/>
      <c r="F2" s="14"/>
      <c r="G2" s="516" t="s">
        <v>156</v>
      </c>
      <c r="H2" s="517"/>
      <c r="I2" s="517"/>
      <c r="J2" s="517"/>
      <c r="K2" s="517"/>
      <c r="L2" s="517"/>
      <c r="M2" s="517"/>
      <c r="N2" s="517"/>
      <c r="O2" s="517"/>
      <c r="P2" s="517"/>
      <c r="Q2" s="517"/>
      <c r="R2" s="517"/>
      <c r="S2" s="517"/>
      <c r="T2" s="517"/>
      <c r="U2" s="517"/>
      <c r="V2" s="517"/>
      <c r="W2" s="517"/>
      <c r="X2" s="517"/>
      <c r="Y2" s="518"/>
    </row>
    <row r="3" spans="1:25" ht="29.5" thickTop="1" x14ac:dyDescent="0.35">
      <c r="A3" s="45" t="s">
        <v>0</v>
      </c>
      <c r="B3" s="144" t="s">
        <v>91</v>
      </c>
      <c r="C3" s="336" t="s">
        <v>70</v>
      </c>
      <c r="D3" s="337" t="s">
        <v>2</v>
      </c>
      <c r="E3" s="357" t="s">
        <v>84</v>
      </c>
      <c r="F3" s="383" t="s">
        <v>146</v>
      </c>
      <c r="G3" s="523" t="s">
        <v>153</v>
      </c>
      <c r="H3" s="524"/>
      <c r="I3" s="525" t="s">
        <v>148</v>
      </c>
      <c r="J3" s="524"/>
      <c r="K3" s="526" t="s">
        <v>149</v>
      </c>
      <c r="L3" s="527"/>
      <c r="M3" s="528" t="s">
        <v>152</v>
      </c>
      <c r="N3" s="529"/>
      <c r="O3" s="521" t="s">
        <v>151</v>
      </c>
      <c r="P3" s="522"/>
      <c r="Q3" s="520" t="s">
        <v>150</v>
      </c>
      <c r="R3" s="530"/>
      <c r="S3" s="519" t="s">
        <v>155</v>
      </c>
      <c r="T3" s="520"/>
      <c r="U3" s="521" t="s">
        <v>154</v>
      </c>
      <c r="V3" s="522"/>
      <c r="W3" s="135" t="s">
        <v>101</v>
      </c>
      <c r="X3" s="520" t="s">
        <v>515</v>
      </c>
      <c r="Y3" s="530"/>
    </row>
    <row r="4" spans="1:25" ht="15" thickBot="1" x14ac:dyDescent="0.4">
      <c r="A4" s="55"/>
      <c r="B4" s="56"/>
      <c r="C4" s="58"/>
      <c r="D4" s="59"/>
      <c r="E4" s="58"/>
      <c r="F4" s="318">
        <f>AVERAGE(H4,J4,L4,N4,P4,R4,T4,V4)</f>
        <v>321.00374999999997</v>
      </c>
      <c r="G4" s="110" t="s">
        <v>145</v>
      </c>
      <c r="H4" s="134">
        <v>227</v>
      </c>
      <c r="I4" s="118" t="s">
        <v>145</v>
      </c>
      <c r="J4" s="134">
        <v>350</v>
      </c>
      <c r="K4" s="123" t="s">
        <v>145</v>
      </c>
      <c r="L4" s="134">
        <v>1264</v>
      </c>
      <c r="M4" s="123" t="s">
        <v>145</v>
      </c>
      <c r="N4" s="137">
        <v>139</v>
      </c>
      <c r="O4" s="127" t="s">
        <v>145</v>
      </c>
      <c r="P4" s="138">
        <v>269.52</v>
      </c>
      <c r="Q4" s="130" t="s">
        <v>145</v>
      </c>
      <c r="R4" s="133">
        <v>136.85</v>
      </c>
      <c r="S4" s="147" t="s">
        <v>145</v>
      </c>
      <c r="T4" s="149">
        <v>136.66999999999999</v>
      </c>
      <c r="U4" s="150" t="s">
        <v>145</v>
      </c>
      <c r="V4" s="151">
        <v>44.99</v>
      </c>
      <c r="W4" s="82" t="s">
        <v>105</v>
      </c>
      <c r="X4" s="152" t="s">
        <v>145</v>
      </c>
      <c r="Y4" s="148">
        <f>RWH!G54</f>
        <v>18768.824550000001</v>
      </c>
    </row>
    <row r="5" spans="1:25" ht="19.149999999999999" customHeight="1" x14ac:dyDescent="0.35">
      <c r="A5" s="22">
        <v>1</v>
      </c>
      <c r="B5" s="46" t="s">
        <v>49</v>
      </c>
      <c r="C5" s="48" t="s">
        <v>74</v>
      </c>
      <c r="D5" s="52" t="s">
        <v>50</v>
      </c>
      <c r="E5" s="50" t="s">
        <v>76</v>
      </c>
      <c r="F5" s="139">
        <f t="shared" ref="F5:F25" si="0">COUNT(G5,I5,K5,M5,O5,Q5)</f>
        <v>6</v>
      </c>
      <c r="G5" s="111">
        <v>3</v>
      </c>
      <c r="H5" s="112">
        <f t="shared" ref="H5:H25" si="1">G5*$H$4</f>
        <v>681</v>
      </c>
      <c r="I5" s="145">
        <v>3</v>
      </c>
      <c r="J5" s="119">
        <f t="shared" ref="J5:J25" si="2">I5*$J$4</f>
        <v>1050</v>
      </c>
      <c r="K5" s="391">
        <v>2</v>
      </c>
      <c r="L5" s="394">
        <f t="shared" ref="L5:L25" si="3">K5*$L$4</f>
        <v>2528</v>
      </c>
      <c r="M5" s="391">
        <v>3</v>
      </c>
      <c r="N5" s="125">
        <f t="shared" ref="N5:N25" si="4">M5*$N$4</f>
        <v>417</v>
      </c>
      <c r="O5" s="391">
        <v>2</v>
      </c>
      <c r="P5" s="128">
        <f t="shared" ref="P5:P25" si="5">O5*$P$4</f>
        <v>539.04</v>
      </c>
      <c r="Q5" s="391">
        <v>3</v>
      </c>
      <c r="R5" s="131">
        <f t="shared" ref="R5:R25" si="6">Q5*$R$4</f>
        <v>410.54999999999995</v>
      </c>
      <c r="S5" s="156"/>
      <c r="T5" s="128">
        <f t="shared" ref="T5:T25" si="7">S5*$T$4</f>
        <v>0</v>
      </c>
      <c r="U5" s="159"/>
      <c r="V5" s="128">
        <f t="shared" ref="V5:V25" si="8">U5*$V$4</f>
        <v>0</v>
      </c>
      <c r="W5" s="72">
        <f>H5+J5+L5+N5+P5+R5+T5+V5</f>
        <v>5625.59</v>
      </c>
      <c r="X5" s="162"/>
      <c r="Y5" s="131">
        <f t="shared" ref="Y5:Y26" si="9">X5*$Y$4</f>
        <v>0</v>
      </c>
    </row>
    <row r="6" spans="1:25" ht="19.149999999999999" customHeight="1" x14ac:dyDescent="0.35">
      <c r="A6" s="49">
        <v>2</v>
      </c>
      <c r="B6" s="26" t="s">
        <v>52</v>
      </c>
      <c r="C6" s="27" t="s">
        <v>74</v>
      </c>
      <c r="D6" s="53" t="s">
        <v>53</v>
      </c>
      <c r="E6" s="28" t="s">
        <v>76</v>
      </c>
      <c r="F6" s="140">
        <f t="shared" si="0"/>
        <v>5</v>
      </c>
      <c r="G6" s="481">
        <v>5</v>
      </c>
      <c r="H6" s="114">
        <f t="shared" si="1"/>
        <v>1135</v>
      </c>
      <c r="I6" s="146">
        <v>5</v>
      </c>
      <c r="J6" s="120">
        <f t="shared" si="2"/>
        <v>1750</v>
      </c>
      <c r="K6" s="392">
        <v>1</v>
      </c>
      <c r="L6" s="395">
        <f t="shared" si="3"/>
        <v>1264</v>
      </c>
      <c r="M6" s="392"/>
      <c r="N6" s="126">
        <f t="shared" si="4"/>
        <v>0</v>
      </c>
      <c r="O6" s="392">
        <v>2</v>
      </c>
      <c r="P6" s="129">
        <f t="shared" si="5"/>
        <v>539.04</v>
      </c>
      <c r="Q6" s="392">
        <v>3</v>
      </c>
      <c r="R6" s="132">
        <f t="shared" si="6"/>
        <v>410.54999999999995</v>
      </c>
      <c r="S6" s="157">
        <v>3</v>
      </c>
      <c r="T6" s="129">
        <f t="shared" si="7"/>
        <v>410.01</v>
      </c>
      <c r="U6" s="160"/>
      <c r="V6" s="129">
        <f t="shared" si="8"/>
        <v>0</v>
      </c>
      <c r="W6" s="73">
        <f t="shared" ref="W6:W26" si="10">H6+J6+L6+N6+P6+R6+T6+V6</f>
        <v>5508.6</v>
      </c>
      <c r="X6" s="163">
        <v>2</v>
      </c>
      <c r="Y6" s="132">
        <f t="shared" si="9"/>
        <v>37537.649100000002</v>
      </c>
    </row>
    <row r="7" spans="1:25" ht="19.149999999999999" customHeight="1" x14ac:dyDescent="0.35">
      <c r="A7" s="47">
        <v>3</v>
      </c>
      <c r="B7" s="26" t="s">
        <v>106</v>
      </c>
      <c r="C7" s="27" t="s">
        <v>107</v>
      </c>
      <c r="D7" s="53" t="s">
        <v>108</v>
      </c>
      <c r="E7" s="28" t="s">
        <v>76</v>
      </c>
      <c r="F7" s="140">
        <f t="shared" si="0"/>
        <v>4</v>
      </c>
      <c r="G7" s="481">
        <v>6</v>
      </c>
      <c r="H7" s="114">
        <f t="shared" si="1"/>
        <v>1362</v>
      </c>
      <c r="I7" s="146">
        <v>6</v>
      </c>
      <c r="J7" s="120">
        <f t="shared" si="2"/>
        <v>2100</v>
      </c>
      <c r="K7" s="392">
        <v>2</v>
      </c>
      <c r="L7" s="395">
        <f t="shared" si="3"/>
        <v>2528</v>
      </c>
      <c r="M7" s="392">
        <v>6</v>
      </c>
      <c r="N7" s="126">
        <f t="shared" si="4"/>
        <v>834</v>
      </c>
      <c r="O7" s="392"/>
      <c r="P7" s="129">
        <f t="shared" si="5"/>
        <v>0</v>
      </c>
      <c r="Q7" s="392"/>
      <c r="R7" s="132">
        <f t="shared" si="6"/>
        <v>0</v>
      </c>
      <c r="S7" s="157">
        <v>2</v>
      </c>
      <c r="T7" s="129">
        <f t="shared" si="7"/>
        <v>273.33999999999997</v>
      </c>
      <c r="U7" s="160">
        <v>6</v>
      </c>
      <c r="V7" s="129">
        <f t="shared" si="8"/>
        <v>269.94</v>
      </c>
      <c r="W7" s="73">
        <f t="shared" si="10"/>
        <v>7367.28</v>
      </c>
      <c r="X7" s="163">
        <v>2</v>
      </c>
      <c r="Y7" s="132">
        <f t="shared" si="9"/>
        <v>37537.649100000002</v>
      </c>
    </row>
    <row r="8" spans="1:25" ht="19.149999999999999" customHeight="1" x14ac:dyDescent="0.35">
      <c r="A8" s="49">
        <v>4</v>
      </c>
      <c r="B8" s="26" t="s">
        <v>112</v>
      </c>
      <c r="C8" s="27" t="s">
        <v>107</v>
      </c>
      <c r="D8" s="53" t="s">
        <v>113</v>
      </c>
      <c r="E8" s="28" t="s">
        <v>76</v>
      </c>
      <c r="F8" s="140">
        <f t="shared" si="0"/>
        <v>4</v>
      </c>
      <c r="G8" s="481">
        <v>6</v>
      </c>
      <c r="H8" s="114">
        <f t="shared" si="1"/>
        <v>1362</v>
      </c>
      <c r="I8" s="146">
        <v>6</v>
      </c>
      <c r="J8" s="120">
        <f t="shared" si="2"/>
        <v>2100</v>
      </c>
      <c r="K8" s="392">
        <v>2</v>
      </c>
      <c r="L8" s="395">
        <f t="shared" si="3"/>
        <v>2528</v>
      </c>
      <c r="M8" s="392">
        <v>6</v>
      </c>
      <c r="N8" s="126">
        <f t="shared" si="4"/>
        <v>834</v>
      </c>
      <c r="O8" s="392"/>
      <c r="P8" s="129">
        <f t="shared" si="5"/>
        <v>0</v>
      </c>
      <c r="Q8" s="392"/>
      <c r="R8" s="132">
        <f t="shared" si="6"/>
        <v>0</v>
      </c>
      <c r="S8" s="157">
        <v>2</v>
      </c>
      <c r="T8" s="129">
        <f t="shared" si="7"/>
        <v>273.33999999999997</v>
      </c>
      <c r="U8" s="160">
        <v>6</v>
      </c>
      <c r="V8" s="129">
        <f t="shared" si="8"/>
        <v>269.94</v>
      </c>
      <c r="W8" s="73">
        <f t="shared" si="10"/>
        <v>7367.28</v>
      </c>
      <c r="X8" s="163"/>
      <c r="Y8" s="132">
        <f t="shared" si="9"/>
        <v>0</v>
      </c>
    </row>
    <row r="9" spans="1:25" ht="19.149999999999999" customHeight="1" x14ac:dyDescent="0.35">
      <c r="A9" s="47">
        <v>5</v>
      </c>
      <c r="B9" s="26" t="s">
        <v>121</v>
      </c>
      <c r="C9" s="27" t="s">
        <v>107</v>
      </c>
      <c r="D9" s="53" t="s">
        <v>122</v>
      </c>
      <c r="E9" s="28" t="s">
        <v>76</v>
      </c>
      <c r="F9" s="140">
        <f t="shared" si="0"/>
        <v>4</v>
      </c>
      <c r="G9" s="481">
        <v>6</v>
      </c>
      <c r="H9" s="114">
        <f t="shared" si="1"/>
        <v>1362</v>
      </c>
      <c r="I9" s="146">
        <v>6</v>
      </c>
      <c r="J9" s="120">
        <f t="shared" si="2"/>
        <v>2100</v>
      </c>
      <c r="K9" s="392">
        <v>2</v>
      </c>
      <c r="L9" s="395">
        <f t="shared" si="3"/>
        <v>2528</v>
      </c>
      <c r="M9" s="392">
        <v>6</v>
      </c>
      <c r="N9" s="126">
        <f t="shared" si="4"/>
        <v>834</v>
      </c>
      <c r="O9" s="392"/>
      <c r="P9" s="129">
        <f t="shared" si="5"/>
        <v>0</v>
      </c>
      <c r="Q9" s="392"/>
      <c r="R9" s="132">
        <f t="shared" si="6"/>
        <v>0</v>
      </c>
      <c r="S9" s="157">
        <v>2</v>
      </c>
      <c r="T9" s="129">
        <f t="shared" si="7"/>
        <v>273.33999999999997</v>
      </c>
      <c r="U9" s="160">
        <v>6</v>
      </c>
      <c r="V9" s="129">
        <f t="shared" si="8"/>
        <v>269.94</v>
      </c>
      <c r="W9" s="73">
        <f t="shared" si="10"/>
        <v>7367.28</v>
      </c>
      <c r="X9" s="163">
        <v>2</v>
      </c>
      <c r="Y9" s="132">
        <f t="shared" si="9"/>
        <v>37537.649100000002</v>
      </c>
    </row>
    <row r="10" spans="1:25" ht="19.149999999999999" customHeight="1" x14ac:dyDescent="0.35">
      <c r="A10" s="49">
        <v>6</v>
      </c>
      <c r="B10" s="26" t="s">
        <v>123</v>
      </c>
      <c r="C10" s="27" t="s">
        <v>107</v>
      </c>
      <c r="D10" s="53" t="s">
        <v>124</v>
      </c>
      <c r="E10" s="28" t="s">
        <v>76</v>
      </c>
      <c r="F10" s="140">
        <f t="shared" si="0"/>
        <v>4</v>
      </c>
      <c r="G10" s="481">
        <v>6</v>
      </c>
      <c r="H10" s="114">
        <f t="shared" si="1"/>
        <v>1362</v>
      </c>
      <c r="I10" s="146">
        <v>6</v>
      </c>
      <c r="J10" s="120">
        <f t="shared" si="2"/>
        <v>2100</v>
      </c>
      <c r="K10" s="392">
        <v>2</v>
      </c>
      <c r="L10" s="395">
        <f t="shared" si="3"/>
        <v>2528</v>
      </c>
      <c r="M10" s="392">
        <v>6</v>
      </c>
      <c r="N10" s="126">
        <f t="shared" si="4"/>
        <v>834</v>
      </c>
      <c r="O10" s="392"/>
      <c r="P10" s="129">
        <f t="shared" si="5"/>
        <v>0</v>
      </c>
      <c r="Q10" s="392"/>
      <c r="R10" s="132">
        <f t="shared" si="6"/>
        <v>0</v>
      </c>
      <c r="S10" s="157">
        <v>2</v>
      </c>
      <c r="T10" s="129">
        <f t="shared" si="7"/>
        <v>273.33999999999997</v>
      </c>
      <c r="U10" s="160">
        <v>6</v>
      </c>
      <c r="V10" s="129">
        <f t="shared" si="8"/>
        <v>269.94</v>
      </c>
      <c r="W10" s="73">
        <f t="shared" si="10"/>
        <v>7367.28</v>
      </c>
      <c r="X10" s="163">
        <v>3</v>
      </c>
      <c r="Y10" s="132">
        <f t="shared" si="9"/>
        <v>56306.47365</v>
      </c>
    </row>
    <row r="11" spans="1:25" ht="19.149999999999999" customHeight="1" x14ac:dyDescent="0.35">
      <c r="A11" s="47">
        <v>7</v>
      </c>
      <c r="B11" s="26" t="s">
        <v>116</v>
      </c>
      <c r="C11" s="27" t="s">
        <v>107</v>
      </c>
      <c r="D11" s="53" t="s">
        <v>117</v>
      </c>
      <c r="E11" s="28" t="s">
        <v>76</v>
      </c>
      <c r="F11" s="140">
        <f t="shared" si="0"/>
        <v>4</v>
      </c>
      <c r="G11" s="481">
        <v>6</v>
      </c>
      <c r="H11" s="114">
        <f t="shared" si="1"/>
        <v>1362</v>
      </c>
      <c r="I11" s="146">
        <v>6</v>
      </c>
      <c r="J11" s="120">
        <f t="shared" si="2"/>
        <v>2100</v>
      </c>
      <c r="K11" s="392">
        <v>2</v>
      </c>
      <c r="L11" s="395">
        <f t="shared" si="3"/>
        <v>2528</v>
      </c>
      <c r="M11" s="392">
        <v>6</v>
      </c>
      <c r="N11" s="126">
        <f t="shared" si="4"/>
        <v>834</v>
      </c>
      <c r="O11" s="392"/>
      <c r="P11" s="129">
        <f t="shared" si="5"/>
        <v>0</v>
      </c>
      <c r="Q11" s="392"/>
      <c r="R11" s="132">
        <f t="shared" si="6"/>
        <v>0</v>
      </c>
      <c r="S11" s="157">
        <v>2</v>
      </c>
      <c r="T11" s="129">
        <f t="shared" si="7"/>
        <v>273.33999999999997</v>
      </c>
      <c r="U11" s="160">
        <v>6</v>
      </c>
      <c r="V11" s="129">
        <f t="shared" si="8"/>
        <v>269.94</v>
      </c>
      <c r="W11" s="73">
        <f t="shared" si="10"/>
        <v>7367.28</v>
      </c>
      <c r="X11" s="163"/>
      <c r="Y11" s="132">
        <f t="shared" si="9"/>
        <v>0</v>
      </c>
    </row>
    <row r="12" spans="1:25" ht="19.149999999999999" customHeight="1" x14ac:dyDescent="0.35">
      <c r="A12" s="49">
        <v>8</v>
      </c>
      <c r="B12" s="26" t="s">
        <v>118</v>
      </c>
      <c r="C12" s="27" t="s">
        <v>107</v>
      </c>
      <c r="D12" s="53" t="s">
        <v>119</v>
      </c>
      <c r="E12" s="28" t="s">
        <v>76</v>
      </c>
      <c r="F12" s="140">
        <f t="shared" si="0"/>
        <v>4</v>
      </c>
      <c r="G12" s="481">
        <v>6</v>
      </c>
      <c r="H12" s="114">
        <f t="shared" si="1"/>
        <v>1362</v>
      </c>
      <c r="I12" s="146">
        <v>6</v>
      </c>
      <c r="J12" s="120">
        <f t="shared" si="2"/>
        <v>2100</v>
      </c>
      <c r="K12" s="392">
        <v>2</v>
      </c>
      <c r="L12" s="395">
        <f t="shared" si="3"/>
        <v>2528</v>
      </c>
      <c r="M12" s="392">
        <v>6</v>
      </c>
      <c r="N12" s="126">
        <f t="shared" si="4"/>
        <v>834</v>
      </c>
      <c r="O12" s="392"/>
      <c r="P12" s="129">
        <f t="shared" si="5"/>
        <v>0</v>
      </c>
      <c r="Q12" s="392"/>
      <c r="R12" s="132">
        <f t="shared" si="6"/>
        <v>0</v>
      </c>
      <c r="S12" s="157">
        <v>2</v>
      </c>
      <c r="T12" s="129">
        <f t="shared" si="7"/>
        <v>273.33999999999997</v>
      </c>
      <c r="U12" s="160">
        <v>6</v>
      </c>
      <c r="V12" s="129">
        <f t="shared" si="8"/>
        <v>269.94</v>
      </c>
      <c r="W12" s="73">
        <f t="shared" si="10"/>
        <v>7367.28</v>
      </c>
      <c r="X12" s="163"/>
      <c r="Y12" s="132">
        <f t="shared" si="9"/>
        <v>0</v>
      </c>
    </row>
    <row r="13" spans="1:25" ht="19.149999999999999" customHeight="1" x14ac:dyDescent="0.35">
      <c r="A13" s="47">
        <v>9</v>
      </c>
      <c r="B13" s="26" t="s">
        <v>35</v>
      </c>
      <c r="C13" s="27" t="s">
        <v>72</v>
      </c>
      <c r="D13" s="53" t="s">
        <v>26</v>
      </c>
      <c r="E13" s="28" t="s">
        <v>76</v>
      </c>
      <c r="F13" s="140">
        <f t="shared" si="0"/>
        <v>4</v>
      </c>
      <c r="G13" s="481">
        <v>5</v>
      </c>
      <c r="H13" s="114">
        <f t="shared" si="1"/>
        <v>1135</v>
      </c>
      <c r="I13" s="146">
        <v>5</v>
      </c>
      <c r="J13" s="120">
        <f t="shared" si="2"/>
        <v>1750</v>
      </c>
      <c r="K13" s="392">
        <v>1</v>
      </c>
      <c r="L13" s="395">
        <f t="shared" si="3"/>
        <v>1264</v>
      </c>
      <c r="M13" s="392"/>
      <c r="N13" s="126">
        <f t="shared" si="4"/>
        <v>0</v>
      </c>
      <c r="O13" s="392">
        <v>4</v>
      </c>
      <c r="P13" s="129">
        <f t="shared" si="5"/>
        <v>1078.08</v>
      </c>
      <c r="Q13" s="392"/>
      <c r="R13" s="132">
        <f t="shared" si="6"/>
        <v>0</v>
      </c>
      <c r="S13" s="157"/>
      <c r="T13" s="129">
        <f t="shared" si="7"/>
        <v>0</v>
      </c>
      <c r="U13" s="160"/>
      <c r="V13" s="129">
        <f t="shared" si="8"/>
        <v>0</v>
      </c>
      <c r="W13" s="73">
        <f t="shared" si="10"/>
        <v>5227.08</v>
      </c>
      <c r="X13" s="163">
        <v>2</v>
      </c>
      <c r="Y13" s="132">
        <f t="shared" si="9"/>
        <v>37537.649100000002</v>
      </c>
    </row>
    <row r="14" spans="1:25" ht="19.149999999999999" customHeight="1" x14ac:dyDescent="0.35">
      <c r="A14" s="49">
        <v>10</v>
      </c>
      <c r="B14" s="26" t="s">
        <v>78</v>
      </c>
      <c r="C14" s="27" t="s">
        <v>71</v>
      </c>
      <c r="D14" s="53" t="s">
        <v>11</v>
      </c>
      <c r="E14" s="28" t="s">
        <v>76</v>
      </c>
      <c r="F14" s="140">
        <f t="shared" si="0"/>
        <v>4</v>
      </c>
      <c r="G14" s="481">
        <v>15</v>
      </c>
      <c r="H14" s="114">
        <f t="shared" si="1"/>
        <v>3405</v>
      </c>
      <c r="I14" s="146">
        <v>15</v>
      </c>
      <c r="J14" s="120">
        <f t="shared" si="2"/>
        <v>5250</v>
      </c>
      <c r="K14" s="392">
        <v>3</v>
      </c>
      <c r="L14" s="395">
        <f t="shared" si="3"/>
        <v>3792</v>
      </c>
      <c r="M14" s="392">
        <v>15</v>
      </c>
      <c r="N14" s="126">
        <f t="shared" si="4"/>
        <v>2085</v>
      </c>
      <c r="O14" s="392"/>
      <c r="P14" s="129">
        <f t="shared" si="5"/>
        <v>0</v>
      </c>
      <c r="Q14" s="392"/>
      <c r="R14" s="132">
        <f t="shared" si="6"/>
        <v>0</v>
      </c>
      <c r="S14" s="157">
        <v>15</v>
      </c>
      <c r="T14" s="129">
        <f t="shared" si="7"/>
        <v>2050.0499999999997</v>
      </c>
      <c r="U14" s="160">
        <v>6</v>
      </c>
      <c r="V14" s="129">
        <f t="shared" si="8"/>
        <v>269.94</v>
      </c>
      <c r="W14" s="73">
        <f t="shared" si="10"/>
        <v>16851.989999999998</v>
      </c>
      <c r="X14" s="163">
        <v>4</v>
      </c>
      <c r="Y14" s="132">
        <f t="shared" si="9"/>
        <v>75075.298200000005</v>
      </c>
    </row>
    <row r="15" spans="1:25" ht="19.149999999999999" customHeight="1" x14ac:dyDescent="0.35">
      <c r="A15" s="47">
        <v>11</v>
      </c>
      <c r="B15" s="26" t="s">
        <v>83</v>
      </c>
      <c r="C15" s="27" t="s">
        <v>75</v>
      </c>
      <c r="D15" s="53" t="s">
        <v>56</v>
      </c>
      <c r="E15" s="28" t="s">
        <v>77</v>
      </c>
      <c r="F15" s="140">
        <f t="shared" si="0"/>
        <v>6</v>
      </c>
      <c r="G15" s="481">
        <v>5</v>
      </c>
      <c r="H15" s="114">
        <f t="shared" si="1"/>
        <v>1135</v>
      </c>
      <c r="I15" s="146">
        <v>5</v>
      </c>
      <c r="J15" s="120">
        <f t="shared" si="2"/>
        <v>1750</v>
      </c>
      <c r="K15" s="392">
        <v>3</v>
      </c>
      <c r="L15" s="395">
        <f t="shared" si="3"/>
        <v>3792</v>
      </c>
      <c r="M15" s="392">
        <v>5</v>
      </c>
      <c r="N15" s="126">
        <f t="shared" si="4"/>
        <v>695</v>
      </c>
      <c r="O15" s="392">
        <v>5</v>
      </c>
      <c r="P15" s="129">
        <f t="shared" si="5"/>
        <v>1347.6</v>
      </c>
      <c r="Q15" s="392">
        <v>3</v>
      </c>
      <c r="R15" s="132">
        <f t="shared" si="6"/>
        <v>410.54999999999995</v>
      </c>
      <c r="S15" s="157"/>
      <c r="T15" s="129">
        <f t="shared" si="7"/>
        <v>0</v>
      </c>
      <c r="U15" s="160"/>
      <c r="V15" s="129">
        <f t="shared" si="8"/>
        <v>0</v>
      </c>
      <c r="W15" s="73">
        <f t="shared" si="10"/>
        <v>9130.15</v>
      </c>
      <c r="X15" s="163"/>
      <c r="Y15" s="132">
        <f t="shared" si="9"/>
        <v>0</v>
      </c>
    </row>
    <row r="16" spans="1:25" ht="19.149999999999999" customHeight="1" x14ac:dyDescent="0.35">
      <c r="A16" s="49">
        <v>12</v>
      </c>
      <c r="B16" s="26" t="s">
        <v>25</v>
      </c>
      <c r="C16" s="27" t="s">
        <v>72</v>
      </c>
      <c r="D16" s="53" t="s">
        <v>26</v>
      </c>
      <c r="E16" s="28" t="s">
        <v>77</v>
      </c>
      <c r="F16" s="140">
        <f t="shared" si="0"/>
        <v>0</v>
      </c>
      <c r="G16" s="481"/>
      <c r="H16" s="114">
        <f t="shared" si="1"/>
        <v>0</v>
      </c>
      <c r="I16" s="146"/>
      <c r="J16" s="120">
        <f t="shared" si="2"/>
        <v>0</v>
      </c>
      <c r="K16" s="392"/>
      <c r="L16" s="395">
        <f t="shared" si="3"/>
        <v>0</v>
      </c>
      <c r="M16" s="392"/>
      <c r="N16" s="126">
        <f t="shared" si="4"/>
        <v>0</v>
      </c>
      <c r="O16" s="392"/>
      <c r="P16" s="129">
        <f t="shared" si="5"/>
        <v>0</v>
      </c>
      <c r="Q16" s="392"/>
      <c r="R16" s="132">
        <f t="shared" si="6"/>
        <v>0</v>
      </c>
      <c r="S16" s="157"/>
      <c r="T16" s="129">
        <f t="shared" si="7"/>
        <v>0</v>
      </c>
      <c r="U16" s="160"/>
      <c r="V16" s="129">
        <f t="shared" si="8"/>
        <v>0</v>
      </c>
      <c r="W16" s="73">
        <f t="shared" si="10"/>
        <v>0</v>
      </c>
      <c r="X16" s="163"/>
      <c r="Y16" s="132">
        <f t="shared" si="9"/>
        <v>0</v>
      </c>
    </row>
    <row r="17" spans="1:25" ht="19.149999999999999" customHeight="1" x14ac:dyDescent="0.35">
      <c r="A17" s="47">
        <v>13</v>
      </c>
      <c r="B17" s="26" t="s">
        <v>27</v>
      </c>
      <c r="C17" s="27" t="s">
        <v>72</v>
      </c>
      <c r="D17" s="53" t="s">
        <v>26</v>
      </c>
      <c r="E17" s="28" t="s">
        <v>77</v>
      </c>
      <c r="F17" s="140">
        <f t="shared" si="0"/>
        <v>0</v>
      </c>
      <c r="G17" s="481"/>
      <c r="H17" s="114">
        <f t="shared" si="1"/>
        <v>0</v>
      </c>
      <c r="I17" s="146"/>
      <c r="J17" s="120">
        <f t="shared" si="2"/>
        <v>0</v>
      </c>
      <c r="K17" s="392"/>
      <c r="L17" s="395">
        <f t="shared" si="3"/>
        <v>0</v>
      </c>
      <c r="M17" s="392"/>
      <c r="N17" s="126">
        <f t="shared" si="4"/>
        <v>0</v>
      </c>
      <c r="O17" s="392"/>
      <c r="P17" s="129">
        <f t="shared" si="5"/>
        <v>0</v>
      </c>
      <c r="Q17" s="392"/>
      <c r="R17" s="132">
        <f t="shared" si="6"/>
        <v>0</v>
      </c>
      <c r="S17" s="157"/>
      <c r="T17" s="129">
        <f t="shared" si="7"/>
        <v>0</v>
      </c>
      <c r="U17" s="160"/>
      <c r="V17" s="129">
        <f t="shared" si="8"/>
        <v>0</v>
      </c>
      <c r="W17" s="73">
        <f t="shared" si="10"/>
        <v>0</v>
      </c>
      <c r="X17" s="163"/>
      <c r="Y17" s="132">
        <f t="shared" si="9"/>
        <v>0</v>
      </c>
    </row>
    <row r="18" spans="1:25" ht="19.149999999999999" customHeight="1" x14ac:dyDescent="0.35">
      <c r="A18" s="49">
        <v>14</v>
      </c>
      <c r="B18" s="26" t="s">
        <v>41</v>
      </c>
      <c r="C18" s="27" t="s">
        <v>72</v>
      </c>
      <c r="D18" s="53" t="s">
        <v>26</v>
      </c>
      <c r="E18" s="28" t="s">
        <v>77</v>
      </c>
      <c r="F18" s="140">
        <f t="shared" si="0"/>
        <v>6</v>
      </c>
      <c r="G18" s="481">
        <v>5</v>
      </c>
      <c r="H18" s="114">
        <f t="shared" si="1"/>
        <v>1135</v>
      </c>
      <c r="I18" s="146">
        <v>5</v>
      </c>
      <c r="J18" s="120">
        <f t="shared" si="2"/>
        <v>1750</v>
      </c>
      <c r="K18" s="392">
        <v>3</v>
      </c>
      <c r="L18" s="395">
        <f t="shared" si="3"/>
        <v>3792</v>
      </c>
      <c r="M18" s="392">
        <v>5</v>
      </c>
      <c r="N18" s="126">
        <f t="shared" si="4"/>
        <v>695</v>
      </c>
      <c r="O18" s="392">
        <v>2</v>
      </c>
      <c r="P18" s="129">
        <f t="shared" si="5"/>
        <v>539.04</v>
      </c>
      <c r="Q18" s="392">
        <v>3</v>
      </c>
      <c r="R18" s="132">
        <f t="shared" si="6"/>
        <v>410.54999999999995</v>
      </c>
      <c r="S18" s="157"/>
      <c r="T18" s="129">
        <f t="shared" si="7"/>
        <v>0</v>
      </c>
      <c r="U18" s="160"/>
      <c r="V18" s="129">
        <f t="shared" si="8"/>
        <v>0</v>
      </c>
      <c r="W18" s="73">
        <f t="shared" si="10"/>
        <v>8321.59</v>
      </c>
      <c r="X18" s="163">
        <v>2</v>
      </c>
      <c r="Y18" s="132">
        <f t="shared" si="9"/>
        <v>37537.649100000002</v>
      </c>
    </row>
    <row r="19" spans="1:25" ht="19.149999999999999" customHeight="1" x14ac:dyDescent="0.35">
      <c r="A19" s="47">
        <v>15</v>
      </c>
      <c r="B19" s="26" t="s">
        <v>43</v>
      </c>
      <c r="C19" s="27" t="s">
        <v>72</v>
      </c>
      <c r="D19" s="53" t="s">
        <v>26</v>
      </c>
      <c r="E19" s="28" t="s">
        <v>77</v>
      </c>
      <c r="F19" s="140">
        <f t="shared" si="0"/>
        <v>6</v>
      </c>
      <c r="G19" s="481">
        <v>5</v>
      </c>
      <c r="H19" s="114">
        <f t="shared" si="1"/>
        <v>1135</v>
      </c>
      <c r="I19" s="146">
        <v>5</v>
      </c>
      <c r="J19" s="120">
        <f t="shared" si="2"/>
        <v>1750</v>
      </c>
      <c r="K19" s="392">
        <v>3</v>
      </c>
      <c r="L19" s="395">
        <f t="shared" si="3"/>
        <v>3792</v>
      </c>
      <c r="M19" s="392">
        <v>5</v>
      </c>
      <c r="N19" s="126">
        <f t="shared" si="4"/>
        <v>695</v>
      </c>
      <c r="O19" s="392">
        <v>5</v>
      </c>
      <c r="P19" s="129">
        <f t="shared" si="5"/>
        <v>1347.6</v>
      </c>
      <c r="Q19" s="392">
        <v>3</v>
      </c>
      <c r="R19" s="132">
        <f t="shared" si="6"/>
        <v>410.54999999999995</v>
      </c>
      <c r="S19" s="157"/>
      <c r="T19" s="129">
        <f t="shared" si="7"/>
        <v>0</v>
      </c>
      <c r="U19" s="160"/>
      <c r="V19" s="129">
        <f t="shared" si="8"/>
        <v>0</v>
      </c>
      <c r="W19" s="73">
        <f t="shared" si="10"/>
        <v>9130.15</v>
      </c>
      <c r="X19" s="163"/>
      <c r="Y19" s="132">
        <f t="shared" si="9"/>
        <v>0</v>
      </c>
    </row>
    <row r="20" spans="1:25" ht="19.149999999999999" customHeight="1" x14ac:dyDescent="0.35">
      <c r="A20" s="49">
        <v>16</v>
      </c>
      <c r="B20" s="26" t="s">
        <v>30</v>
      </c>
      <c r="C20" s="27" t="s">
        <v>72</v>
      </c>
      <c r="D20" s="53" t="s">
        <v>26</v>
      </c>
      <c r="E20" s="28" t="s">
        <v>77</v>
      </c>
      <c r="F20" s="140">
        <f t="shared" si="0"/>
        <v>6</v>
      </c>
      <c r="G20" s="481">
        <v>5</v>
      </c>
      <c r="H20" s="114">
        <f t="shared" si="1"/>
        <v>1135</v>
      </c>
      <c r="I20" s="146">
        <v>5</v>
      </c>
      <c r="J20" s="120">
        <f t="shared" si="2"/>
        <v>1750</v>
      </c>
      <c r="K20" s="392">
        <v>3</v>
      </c>
      <c r="L20" s="395">
        <f t="shared" si="3"/>
        <v>3792</v>
      </c>
      <c r="M20" s="392">
        <v>5</v>
      </c>
      <c r="N20" s="126">
        <f t="shared" si="4"/>
        <v>695</v>
      </c>
      <c r="O20" s="392">
        <v>2</v>
      </c>
      <c r="P20" s="129">
        <f t="shared" si="5"/>
        <v>539.04</v>
      </c>
      <c r="Q20" s="392">
        <v>3</v>
      </c>
      <c r="R20" s="132">
        <f t="shared" si="6"/>
        <v>410.54999999999995</v>
      </c>
      <c r="S20" s="157"/>
      <c r="T20" s="129">
        <f t="shared" si="7"/>
        <v>0</v>
      </c>
      <c r="U20" s="160"/>
      <c r="V20" s="129">
        <f t="shared" si="8"/>
        <v>0</v>
      </c>
      <c r="W20" s="73">
        <f t="shared" si="10"/>
        <v>8321.59</v>
      </c>
      <c r="X20" s="163">
        <v>1</v>
      </c>
      <c r="Y20" s="132">
        <f t="shared" si="9"/>
        <v>18768.824550000001</v>
      </c>
    </row>
    <row r="21" spans="1:25" ht="19.149999999999999" customHeight="1" x14ac:dyDescent="0.35">
      <c r="A21" s="47">
        <v>17</v>
      </c>
      <c r="B21" s="26" t="s">
        <v>28</v>
      </c>
      <c r="C21" s="27" t="s">
        <v>72</v>
      </c>
      <c r="D21" s="53" t="s">
        <v>26</v>
      </c>
      <c r="E21" s="28" t="s">
        <v>77</v>
      </c>
      <c r="F21" s="140">
        <f t="shared" si="0"/>
        <v>6</v>
      </c>
      <c r="G21" s="481">
        <v>5</v>
      </c>
      <c r="H21" s="114">
        <f t="shared" si="1"/>
        <v>1135</v>
      </c>
      <c r="I21" s="146">
        <v>5</v>
      </c>
      <c r="J21" s="120">
        <f t="shared" si="2"/>
        <v>1750</v>
      </c>
      <c r="K21" s="392">
        <v>3</v>
      </c>
      <c r="L21" s="395">
        <f t="shared" si="3"/>
        <v>3792</v>
      </c>
      <c r="M21" s="392">
        <v>5</v>
      </c>
      <c r="N21" s="126">
        <f t="shared" si="4"/>
        <v>695</v>
      </c>
      <c r="O21" s="392">
        <v>3</v>
      </c>
      <c r="P21" s="129">
        <f t="shared" si="5"/>
        <v>808.56</v>
      </c>
      <c r="Q21" s="392">
        <v>3</v>
      </c>
      <c r="R21" s="132">
        <f t="shared" si="6"/>
        <v>410.54999999999995</v>
      </c>
      <c r="S21" s="157"/>
      <c r="T21" s="129">
        <f t="shared" si="7"/>
        <v>0</v>
      </c>
      <c r="U21" s="160"/>
      <c r="V21" s="129">
        <f t="shared" si="8"/>
        <v>0</v>
      </c>
      <c r="W21" s="73">
        <f t="shared" si="10"/>
        <v>8591.1099999999988</v>
      </c>
      <c r="X21" s="163">
        <v>2</v>
      </c>
      <c r="Y21" s="132">
        <f>X21*$Y$4</f>
        <v>37537.649100000002</v>
      </c>
    </row>
    <row r="22" spans="1:25" ht="19.149999999999999" customHeight="1" x14ac:dyDescent="0.35">
      <c r="A22" s="49">
        <v>18</v>
      </c>
      <c r="B22" s="26" t="s">
        <v>79</v>
      </c>
      <c r="C22" s="27" t="s">
        <v>71</v>
      </c>
      <c r="D22" s="53" t="s">
        <v>13</v>
      </c>
      <c r="E22" s="28" t="s">
        <v>77</v>
      </c>
      <c r="F22" s="140">
        <f t="shared" si="0"/>
        <v>0</v>
      </c>
      <c r="G22" s="481"/>
      <c r="H22" s="114">
        <f t="shared" si="1"/>
        <v>0</v>
      </c>
      <c r="I22" s="146"/>
      <c r="J22" s="120">
        <f t="shared" si="2"/>
        <v>0</v>
      </c>
      <c r="K22" s="392"/>
      <c r="L22" s="395">
        <f t="shared" si="3"/>
        <v>0</v>
      </c>
      <c r="M22" s="392"/>
      <c r="N22" s="126">
        <f t="shared" si="4"/>
        <v>0</v>
      </c>
      <c r="O22" s="392"/>
      <c r="P22" s="129">
        <f t="shared" si="5"/>
        <v>0</v>
      </c>
      <c r="Q22" s="392"/>
      <c r="R22" s="132">
        <f t="shared" si="6"/>
        <v>0</v>
      </c>
      <c r="S22" s="157"/>
      <c r="T22" s="129">
        <f t="shared" si="7"/>
        <v>0</v>
      </c>
      <c r="U22" s="160"/>
      <c r="V22" s="129">
        <f t="shared" si="8"/>
        <v>0</v>
      </c>
      <c r="W22" s="73">
        <f t="shared" si="10"/>
        <v>0</v>
      </c>
      <c r="X22" s="163"/>
      <c r="Y22" s="132">
        <f t="shared" si="9"/>
        <v>0</v>
      </c>
    </row>
    <row r="23" spans="1:25" ht="19.149999999999999" customHeight="1" x14ac:dyDescent="0.35">
      <c r="A23" s="47">
        <v>19</v>
      </c>
      <c r="B23" s="26" t="s">
        <v>80</v>
      </c>
      <c r="C23" s="27" t="s">
        <v>71</v>
      </c>
      <c r="D23" s="53" t="s">
        <v>139</v>
      </c>
      <c r="E23" s="28" t="s">
        <v>77</v>
      </c>
      <c r="F23" s="140">
        <f t="shared" si="0"/>
        <v>6</v>
      </c>
      <c r="G23" s="481">
        <v>5</v>
      </c>
      <c r="H23" s="114">
        <f t="shared" si="1"/>
        <v>1135</v>
      </c>
      <c r="I23" s="146">
        <v>5</v>
      </c>
      <c r="J23" s="120">
        <f t="shared" si="2"/>
        <v>1750</v>
      </c>
      <c r="K23" s="392">
        <v>3</v>
      </c>
      <c r="L23" s="395">
        <f t="shared" si="3"/>
        <v>3792</v>
      </c>
      <c r="M23" s="392">
        <v>5</v>
      </c>
      <c r="N23" s="126">
        <f t="shared" si="4"/>
        <v>695</v>
      </c>
      <c r="O23" s="392">
        <v>3</v>
      </c>
      <c r="P23" s="129">
        <f t="shared" si="5"/>
        <v>808.56</v>
      </c>
      <c r="Q23" s="392">
        <v>3</v>
      </c>
      <c r="R23" s="132">
        <f t="shared" si="6"/>
        <v>410.54999999999995</v>
      </c>
      <c r="S23" s="157"/>
      <c r="T23" s="129">
        <f t="shared" si="7"/>
        <v>0</v>
      </c>
      <c r="U23" s="160"/>
      <c r="V23" s="129">
        <f t="shared" si="8"/>
        <v>0</v>
      </c>
      <c r="W23" s="73">
        <f t="shared" si="10"/>
        <v>8591.1099999999988</v>
      </c>
      <c r="X23" s="163">
        <v>2</v>
      </c>
      <c r="Y23" s="132">
        <f t="shared" si="9"/>
        <v>37537.649100000002</v>
      </c>
    </row>
    <row r="24" spans="1:25" ht="19.149999999999999" customHeight="1" x14ac:dyDescent="0.35">
      <c r="A24" s="49">
        <v>20</v>
      </c>
      <c r="B24" s="26" t="s">
        <v>81</v>
      </c>
      <c r="C24" s="27" t="s">
        <v>71</v>
      </c>
      <c r="D24" s="53" t="s">
        <v>14</v>
      </c>
      <c r="E24" s="28" t="s">
        <v>77</v>
      </c>
      <c r="F24" s="140">
        <f t="shared" si="0"/>
        <v>6</v>
      </c>
      <c r="G24" s="481">
        <v>5</v>
      </c>
      <c r="H24" s="114">
        <f t="shared" si="1"/>
        <v>1135</v>
      </c>
      <c r="I24" s="146">
        <v>5</v>
      </c>
      <c r="J24" s="120">
        <f t="shared" si="2"/>
        <v>1750</v>
      </c>
      <c r="K24" s="392">
        <v>3</v>
      </c>
      <c r="L24" s="395">
        <f t="shared" si="3"/>
        <v>3792</v>
      </c>
      <c r="M24" s="392">
        <v>5</v>
      </c>
      <c r="N24" s="126">
        <f t="shared" si="4"/>
        <v>695</v>
      </c>
      <c r="O24" s="392">
        <v>3</v>
      </c>
      <c r="P24" s="129">
        <f t="shared" si="5"/>
        <v>808.56</v>
      </c>
      <c r="Q24" s="392">
        <v>3</v>
      </c>
      <c r="R24" s="132">
        <f t="shared" si="6"/>
        <v>410.54999999999995</v>
      </c>
      <c r="S24" s="157"/>
      <c r="T24" s="129">
        <f t="shared" si="7"/>
        <v>0</v>
      </c>
      <c r="U24" s="160"/>
      <c r="V24" s="129">
        <f t="shared" si="8"/>
        <v>0</v>
      </c>
      <c r="W24" s="73">
        <f>H24+J24+L24+N24+P24+R24+T24+V24</f>
        <v>8591.1099999999988</v>
      </c>
      <c r="X24" s="163">
        <v>2</v>
      </c>
      <c r="Y24" s="132">
        <f t="shared" si="9"/>
        <v>37537.649100000002</v>
      </c>
    </row>
    <row r="25" spans="1:25" ht="19.149999999999999" customHeight="1" x14ac:dyDescent="0.35">
      <c r="A25" s="47">
        <v>21</v>
      </c>
      <c r="B25" s="26" t="s">
        <v>46</v>
      </c>
      <c r="C25" s="27" t="s">
        <v>73</v>
      </c>
      <c r="D25" s="53" t="s">
        <v>47</v>
      </c>
      <c r="E25" s="28" t="s">
        <v>77</v>
      </c>
      <c r="F25" s="140">
        <f t="shared" si="0"/>
        <v>0</v>
      </c>
      <c r="G25" s="481"/>
      <c r="H25" s="114">
        <f t="shared" si="1"/>
        <v>0</v>
      </c>
      <c r="I25" s="146"/>
      <c r="J25" s="120">
        <f t="shared" si="2"/>
        <v>0</v>
      </c>
      <c r="K25" s="392"/>
      <c r="L25" s="395">
        <f t="shared" si="3"/>
        <v>0</v>
      </c>
      <c r="M25" s="392"/>
      <c r="N25" s="126">
        <f t="shared" si="4"/>
        <v>0</v>
      </c>
      <c r="O25" s="392"/>
      <c r="P25" s="129">
        <f t="shared" si="5"/>
        <v>0</v>
      </c>
      <c r="Q25" s="392"/>
      <c r="R25" s="132">
        <f t="shared" si="6"/>
        <v>0</v>
      </c>
      <c r="S25" s="157"/>
      <c r="T25" s="129">
        <f t="shared" si="7"/>
        <v>0</v>
      </c>
      <c r="U25" s="160"/>
      <c r="V25" s="129">
        <f t="shared" si="8"/>
        <v>0</v>
      </c>
      <c r="W25" s="73">
        <f t="shared" si="10"/>
        <v>0</v>
      </c>
      <c r="X25" s="163"/>
      <c r="Y25" s="132">
        <f t="shared" si="9"/>
        <v>0</v>
      </c>
    </row>
    <row r="26" spans="1:25" ht="19.149999999999999" customHeight="1" thickBot="1" x14ac:dyDescent="0.4">
      <c r="A26" s="62">
        <v>22</v>
      </c>
      <c r="B26" s="63" t="s">
        <v>510</v>
      </c>
      <c r="C26" s="64" t="s">
        <v>71</v>
      </c>
      <c r="D26" s="65" t="s">
        <v>139</v>
      </c>
      <c r="E26" s="66" t="s">
        <v>77</v>
      </c>
      <c r="F26" s="319">
        <f t="shared" ref="F26" si="11">COUNT(G26,I26,K26,M26,O26,Q26)</f>
        <v>6</v>
      </c>
      <c r="G26" s="482">
        <v>5</v>
      </c>
      <c r="H26" s="115">
        <f t="shared" ref="H26" si="12">G26*$H$4</f>
        <v>1135</v>
      </c>
      <c r="I26" s="390">
        <v>5</v>
      </c>
      <c r="J26" s="121">
        <f t="shared" ref="J26" si="13">I26*$J$4</f>
        <v>1750</v>
      </c>
      <c r="K26" s="396">
        <v>3</v>
      </c>
      <c r="L26" s="397">
        <f t="shared" ref="L26" si="14">K26*$L$4</f>
        <v>3792</v>
      </c>
      <c r="M26" s="396">
        <v>5</v>
      </c>
      <c r="N26" s="398">
        <f t="shared" ref="N26" si="15">M26*$N$4</f>
        <v>695</v>
      </c>
      <c r="O26" s="399">
        <v>3</v>
      </c>
      <c r="P26" s="400">
        <f t="shared" ref="P26" si="16">O26*$P$4</f>
        <v>808.56</v>
      </c>
      <c r="Q26" s="393">
        <v>3</v>
      </c>
      <c r="R26" s="401">
        <f t="shared" ref="R26" si="17">Q26*$R$4</f>
        <v>410.54999999999995</v>
      </c>
      <c r="S26" s="158"/>
      <c r="T26" s="400">
        <f t="shared" ref="T26" si="18">S26*$T$4</f>
        <v>0</v>
      </c>
      <c r="U26" s="161"/>
      <c r="V26" s="400">
        <f t="shared" ref="V26" si="19">U26*$V$4</f>
        <v>0</v>
      </c>
      <c r="W26" s="74">
        <f t="shared" si="10"/>
        <v>8591.1099999999988</v>
      </c>
      <c r="X26" s="164"/>
      <c r="Y26" s="401">
        <f t="shared" si="9"/>
        <v>0</v>
      </c>
    </row>
    <row r="27" spans="1:25" ht="15" thickBot="1" x14ac:dyDescent="0.4">
      <c r="A27" s="67"/>
      <c r="B27" s="68" t="s">
        <v>104</v>
      </c>
      <c r="C27" s="68"/>
      <c r="D27" s="69"/>
      <c r="E27" s="70"/>
      <c r="F27" s="83">
        <f>SUM(F5:F26)</f>
        <v>91</v>
      </c>
      <c r="G27" s="116">
        <f>SUM(G5:G26)</f>
        <v>104</v>
      </c>
      <c r="H27" s="154">
        <f t="shared" ref="H27:W27" si="20">SUM(H5:H26)</f>
        <v>23608</v>
      </c>
      <c r="I27" s="155">
        <f>SUM(I5:I26)</f>
        <v>104</v>
      </c>
      <c r="J27" s="153">
        <f t="shared" si="20"/>
        <v>36400</v>
      </c>
      <c r="K27" s="155">
        <f>SUM(K5:K26)</f>
        <v>43</v>
      </c>
      <c r="L27" s="153">
        <f t="shared" si="20"/>
        <v>54352</v>
      </c>
      <c r="M27" s="155">
        <f>SUM(M5:M26)</f>
        <v>94</v>
      </c>
      <c r="N27" s="153">
        <f t="shared" si="20"/>
        <v>13066</v>
      </c>
      <c r="O27" s="155">
        <f>SUM(O5:O26)</f>
        <v>34</v>
      </c>
      <c r="P27" s="153">
        <f t="shared" si="20"/>
        <v>9163.6799999999985</v>
      </c>
      <c r="Q27" s="155">
        <f t="shared" ref="Q27:V27" si="21">SUM(Q5:Q26)</f>
        <v>30</v>
      </c>
      <c r="R27" s="122">
        <f t="shared" si="21"/>
        <v>4105.5000000000009</v>
      </c>
      <c r="S27" s="116">
        <f t="shared" si="21"/>
        <v>30</v>
      </c>
      <c r="T27" s="109">
        <f t="shared" si="21"/>
        <v>4100.0999999999995</v>
      </c>
      <c r="U27" s="402">
        <f t="shared" si="21"/>
        <v>42</v>
      </c>
      <c r="V27" s="109">
        <f t="shared" si="21"/>
        <v>1889.5800000000002</v>
      </c>
      <c r="W27" s="84">
        <f t="shared" si="20"/>
        <v>146684.85999999996</v>
      </c>
      <c r="X27" s="403">
        <f>SUM(X5:X26)</f>
        <v>24</v>
      </c>
      <c r="Y27" s="304">
        <f>SUM(Y5:Y26)</f>
        <v>450451.78919999994</v>
      </c>
    </row>
    <row r="28" spans="1:25" ht="15" thickTop="1" x14ac:dyDescent="0.35"/>
  </sheetData>
  <sortState xmlns:xlrd2="http://schemas.microsoft.com/office/spreadsheetml/2017/richdata2" ref="A5:Y25">
    <sortCondition descending="1" ref="E5:E25"/>
    <sortCondition ref="C5:C25"/>
    <sortCondition ref="D5:D25"/>
    <sortCondition ref="B5:B25"/>
  </sortState>
  <mergeCells count="10">
    <mergeCell ref="G2:Y2"/>
    <mergeCell ref="S3:T3"/>
    <mergeCell ref="U3:V3"/>
    <mergeCell ref="G3:H3"/>
    <mergeCell ref="I3:J3"/>
    <mergeCell ref="K3:L3"/>
    <mergeCell ref="M3:N3"/>
    <mergeCell ref="O3:P3"/>
    <mergeCell ref="Q3:R3"/>
    <mergeCell ref="X3:Y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0"/>
  <sheetViews>
    <sheetView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F2" sqref="F2"/>
    </sheetView>
  </sheetViews>
  <sheetFormatPr defaultRowHeight="14.5" x14ac:dyDescent="0.35"/>
  <cols>
    <col min="1" max="1" width="3.7265625" bestFit="1" customWidth="1"/>
    <col min="2" max="2" width="31.453125" bestFit="1" customWidth="1"/>
    <col min="3" max="3" width="16.81640625" bestFit="1" customWidth="1"/>
    <col min="4" max="4" width="28.81640625" bestFit="1" customWidth="1"/>
    <col min="5" max="5" width="15.7265625" customWidth="1"/>
    <col min="6" max="6" width="9.7265625" bestFit="1" customWidth="1"/>
    <col min="7" max="7" width="6.26953125" customWidth="1"/>
    <col min="8" max="8" width="8.54296875" customWidth="1"/>
    <col min="9" max="9" width="5.7265625" bestFit="1" customWidth="1"/>
    <col min="10" max="10" width="9.26953125" bestFit="1" customWidth="1"/>
    <col min="11" max="11" width="5.7265625" customWidth="1"/>
    <col min="12" max="12" width="9.26953125" bestFit="1" customWidth="1"/>
    <col min="13" max="13" width="6.1796875" customWidth="1"/>
    <col min="14" max="14" width="9" bestFit="1" customWidth="1"/>
    <col min="15" max="15" width="5.81640625" customWidth="1"/>
    <col min="16" max="16" width="8.1796875" bestFit="1" customWidth="1"/>
    <col min="17" max="17" width="5.453125" customWidth="1"/>
    <col min="18" max="18" width="8.1796875" bestFit="1" customWidth="1"/>
    <col min="19" max="19" width="10.26953125" bestFit="1" customWidth="1"/>
  </cols>
  <sheetData>
    <row r="1" spans="1:19" ht="16" thickBot="1" x14ac:dyDescent="0.4">
      <c r="D1">
        <v>500</v>
      </c>
      <c r="E1">
        <v>325</v>
      </c>
      <c r="F1" s="14"/>
      <c r="G1" s="471"/>
      <c r="H1" s="136"/>
      <c r="J1" s="136"/>
      <c r="L1" s="136"/>
      <c r="N1" s="136"/>
      <c r="P1" s="136"/>
      <c r="R1" s="136"/>
    </row>
    <row r="2" spans="1:19" ht="16.5" thickTop="1" thickBot="1" x14ac:dyDescent="0.4">
      <c r="A2" s="1"/>
      <c r="B2" s="16"/>
      <c r="C2" s="16"/>
      <c r="D2" s="472">
        <v>100</v>
      </c>
      <c r="E2" s="454" t="s">
        <v>519</v>
      </c>
      <c r="F2" s="14"/>
      <c r="G2" s="14"/>
      <c r="H2" s="531" t="s">
        <v>520</v>
      </c>
      <c r="I2" s="532"/>
      <c r="J2" s="532"/>
      <c r="K2" s="532"/>
      <c r="L2" s="532"/>
      <c r="M2" s="532"/>
      <c r="N2" s="532"/>
      <c r="O2" s="532"/>
      <c r="P2" s="469">
        <v>500</v>
      </c>
      <c r="Q2" s="469" t="s">
        <v>521</v>
      </c>
      <c r="R2" s="469"/>
      <c r="S2" s="470"/>
    </row>
    <row r="3" spans="1:19" ht="15" thickTop="1" x14ac:dyDescent="0.35">
      <c r="A3" s="45" t="s">
        <v>0</v>
      </c>
      <c r="B3" s="144" t="s">
        <v>91</v>
      </c>
      <c r="C3" s="336" t="s">
        <v>228</v>
      </c>
      <c r="D3" s="337" t="s">
        <v>2</v>
      </c>
      <c r="E3" s="357" t="s">
        <v>230</v>
      </c>
      <c r="F3" s="455" t="s">
        <v>146</v>
      </c>
      <c r="G3" s="523" t="s">
        <v>140</v>
      </c>
      <c r="H3" s="524"/>
      <c r="I3" s="525" t="s">
        <v>141</v>
      </c>
      <c r="J3" s="524"/>
      <c r="K3" s="526" t="s">
        <v>142</v>
      </c>
      <c r="L3" s="527"/>
      <c r="M3" s="528" t="s">
        <v>143</v>
      </c>
      <c r="N3" s="529"/>
      <c r="O3" s="521" t="s">
        <v>144</v>
      </c>
      <c r="P3" s="522"/>
      <c r="Q3" s="520" t="s">
        <v>147</v>
      </c>
      <c r="R3" s="530"/>
      <c r="S3" s="135" t="s">
        <v>101</v>
      </c>
    </row>
    <row r="4" spans="1:19" ht="15" thickBot="1" x14ac:dyDescent="0.4">
      <c r="A4" s="55"/>
      <c r="B4" s="56"/>
      <c r="C4" s="58" t="s">
        <v>229</v>
      </c>
      <c r="D4" s="59"/>
      <c r="E4" s="456" t="s">
        <v>231</v>
      </c>
      <c r="F4" s="457">
        <f>AVERAGE(H4,J4,L4,N4,P4,R4)</f>
        <v>725.94000000000017</v>
      </c>
      <c r="G4" s="110" t="s">
        <v>145</v>
      </c>
      <c r="H4" s="134">
        <v>325</v>
      </c>
      <c r="I4" s="118" t="s">
        <v>145</v>
      </c>
      <c r="J4" s="134">
        <v>1130</v>
      </c>
      <c r="K4" s="123" t="s">
        <v>145</v>
      </c>
      <c r="L4" s="134">
        <v>1972.68</v>
      </c>
      <c r="M4" s="123" t="s">
        <v>145</v>
      </c>
      <c r="N4" s="137">
        <v>642.86</v>
      </c>
      <c r="O4" s="127" t="s">
        <v>145</v>
      </c>
      <c r="P4" s="138">
        <v>262.5</v>
      </c>
      <c r="Q4" s="130" t="s">
        <v>145</v>
      </c>
      <c r="R4" s="133">
        <v>22.6</v>
      </c>
      <c r="S4" s="82" t="s">
        <v>105</v>
      </c>
    </row>
    <row r="5" spans="1:19" ht="17.5" customHeight="1" thickBot="1" x14ac:dyDescent="0.4">
      <c r="A5" s="22">
        <v>1</v>
      </c>
      <c r="B5" s="458" t="s">
        <v>49</v>
      </c>
      <c r="C5" s="48" t="s">
        <v>74</v>
      </c>
      <c r="D5" s="52" t="s">
        <v>50</v>
      </c>
      <c r="E5" s="50" t="s">
        <v>76</v>
      </c>
      <c r="F5" s="139">
        <f>COUNT(G5,I5,K5,M5,O5,Q5)</f>
        <v>6</v>
      </c>
      <c r="G5" s="111">
        <v>1</v>
      </c>
      <c r="H5" s="112">
        <f>G5*$H$4</f>
        <v>325</v>
      </c>
      <c r="I5" s="139">
        <v>1</v>
      </c>
      <c r="J5" s="119">
        <f t="shared" ref="J5:J25" si="0">I5*$J$4</f>
        <v>1130</v>
      </c>
      <c r="K5" s="139">
        <v>1</v>
      </c>
      <c r="L5" s="119">
        <f t="shared" ref="L5:L25" si="1">K5*$L$4</f>
        <v>1972.68</v>
      </c>
      <c r="M5" s="139">
        <v>1</v>
      </c>
      <c r="N5" s="125">
        <f t="shared" ref="N5:N25" si="2">M5*$N$4</f>
        <v>642.86</v>
      </c>
      <c r="O5" s="139">
        <v>1</v>
      </c>
      <c r="P5" s="128">
        <f t="shared" ref="P5:P25" si="3">O5*$P$4</f>
        <v>262.5</v>
      </c>
      <c r="Q5" s="141">
        <v>10</v>
      </c>
      <c r="R5" s="131">
        <f t="shared" ref="R5:R25" si="4">Q5*$R$4</f>
        <v>226</v>
      </c>
      <c r="S5" s="72">
        <f t="shared" ref="S5:S25" si="5">H5+J5+L5+N5+P5+R5</f>
        <v>4559.0400000000009</v>
      </c>
    </row>
    <row r="6" spans="1:19" ht="17.5" customHeight="1" x14ac:dyDescent="0.35">
      <c r="A6" s="49">
        <v>2</v>
      </c>
      <c r="B6" s="459" t="s">
        <v>52</v>
      </c>
      <c r="C6" s="38" t="s">
        <v>74</v>
      </c>
      <c r="D6" s="460" t="s">
        <v>53</v>
      </c>
      <c r="E6" s="461" t="s">
        <v>76</v>
      </c>
      <c r="F6" s="140">
        <f t="shared" ref="F6:F26" si="6">COUNT(G6,I6,K6,M6,O6,Q6)</f>
        <v>6</v>
      </c>
      <c r="G6" s="111">
        <v>1</v>
      </c>
      <c r="H6" s="114">
        <f>G6*$H$4</f>
        <v>325</v>
      </c>
      <c r="I6" s="140">
        <v>1</v>
      </c>
      <c r="J6" s="120">
        <f t="shared" si="0"/>
        <v>1130</v>
      </c>
      <c r="K6" s="140">
        <v>1</v>
      </c>
      <c r="L6" s="120">
        <f t="shared" si="1"/>
        <v>1972.68</v>
      </c>
      <c r="M6" s="140">
        <v>1</v>
      </c>
      <c r="N6" s="126">
        <f t="shared" si="2"/>
        <v>642.86</v>
      </c>
      <c r="O6" s="140">
        <v>1</v>
      </c>
      <c r="P6" s="129">
        <f t="shared" si="3"/>
        <v>262.5</v>
      </c>
      <c r="Q6" s="142">
        <v>10</v>
      </c>
      <c r="R6" s="132">
        <f t="shared" si="4"/>
        <v>226</v>
      </c>
      <c r="S6" s="73">
        <f t="shared" si="5"/>
        <v>4559.0400000000009</v>
      </c>
    </row>
    <row r="7" spans="1:19" ht="17.5" customHeight="1" x14ac:dyDescent="0.35">
      <c r="A7" s="47">
        <v>3</v>
      </c>
      <c r="B7" s="459" t="s">
        <v>106</v>
      </c>
      <c r="C7" s="38" t="s">
        <v>107</v>
      </c>
      <c r="D7" s="460" t="s">
        <v>108</v>
      </c>
      <c r="E7" s="461" t="s">
        <v>76</v>
      </c>
      <c r="F7" s="140">
        <f t="shared" si="6"/>
        <v>6</v>
      </c>
      <c r="G7" s="113">
        <v>1</v>
      </c>
      <c r="H7" s="114">
        <f t="shared" ref="H7:H25" si="7">G7*$H$4</f>
        <v>325</v>
      </c>
      <c r="I7" s="140">
        <v>1</v>
      </c>
      <c r="J7" s="120">
        <f t="shared" si="0"/>
        <v>1130</v>
      </c>
      <c r="K7" s="140">
        <v>1</v>
      </c>
      <c r="L7" s="120">
        <f t="shared" si="1"/>
        <v>1972.68</v>
      </c>
      <c r="M7" s="140">
        <v>1</v>
      </c>
      <c r="N7" s="126">
        <f t="shared" si="2"/>
        <v>642.86</v>
      </c>
      <c r="O7" s="140">
        <v>1</v>
      </c>
      <c r="P7" s="129">
        <f t="shared" si="3"/>
        <v>262.5</v>
      </c>
      <c r="Q7" s="142">
        <v>10</v>
      </c>
      <c r="R7" s="132">
        <f t="shared" si="4"/>
        <v>226</v>
      </c>
      <c r="S7" s="73">
        <f t="shared" si="5"/>
        <v>4559.0400000000009</v>
      </c>
    </row>
    <row r="8" spans="1:19" ht="17.5" customHeight="1" x14ac:dyDescent="0.35">
      <c r="A8" s="49">
        <v>4</v>
      </c>
      <c r="B8" s="459" t="s">
        <v>112</v>
      </c>
      <c r="C8" s="38" t="s">
        <v>107</v>
      </c>
      <c r="D8" s="460" t="s">
        <v>113</v>
      </c>
      <c r="E8" s="461" t="s">
        <v>76</v>
      </c>
      <c r="F8" s="140">
        <f t="shared" si="6"/>
        <v>6</v>
      </c>
      <c r="G8" s="113">
        <v>1</v>
      </c>
      <c r="H8" s="114">
        <f t="shared" si="7"/>
        <v>325</v>
      </c>
      <c r="I8" s="140">
        <v>1</v>
      </c>
      <c r="J8" s="120">
        <f t="shared" si="0"/>
        <v>1130</v>
      </c>
      <c r="K8" s="140">
        <v>1</v>
      </c>
      <c r="L8" s="120">
        <f t="shared" si="1"/>
        <v>1972.68</v>
      </c>
      <c r="M8" s="140">
        <v>1</v>
      </c>
      <c r="N8" s="126">
        <f t="shared" si="2"/>
        <v>642.86</v>
      </c>
      <c r="O8" s="140">
        <v>1</v>
      </c>
      <c r="P8" s="129">
        <f t="shared" si="3"/>
        <v>262.5</v>
      </c>
      <c r="Q8" s="142">
        <v>10</v>
      </c>
      <c r="R8" s="132">
        <f t="shared" si="4"/>
        <v>226</v>
      </c>
      <c r="S8" s="73">
        <f t="shared" si="5"/>
        <v>4559.0400000000009</v>
      </c>
    </row>
    <row r="9" spans="1:19" ht="17.5" customHeight="1" x14ac:dyDescent="0.35">
      <c r="A9" s="47">
        <v>5</v>
      </c>
      <c r="B9" s="459" t="s">
        <v>121</v>
      </c>
      <c r="C9" s="38" t="s">
        <v>107</v>
      </c>
      <c r="D9" s="460" t="s">
        <v>122</v>
      </c>
      <c r="E9" s="461" t="s">
        <v>76</v>
      </c>
      <c r="F9" s="140">
        <f t="shared" si="6"/>
        <v>6</v>
      </c>
      <c r="G9" s="113">
        <v>1</v>
      </c>
      <c r="H9" s="114">
        <f t="shared" si="7"/>
        <v>325</v>
      </c>
      <c r="I9" s="140">
        <v>1</v>
      </c>
      <c r="J9" s="120">
        <f t="shared" si="0"/>
        <v>1130</v>
      </c>
      <c r="K9" s="140">
        <v>1</v>
      </c>
      <c r="L9" s="120">
        <f t="shared" si="1"/>
        <v>1972.68</v>
      </c>
      <c r="M9" s="140">
        <v>1</v>
      </c>
      <c r="N9" s="126">
        <f t="shared" si="2"/>
        <v>642.86</v>
      </c>
      <c r="O9" s="140">
        <v>1</v>
      </c>
      <c r="P9" s="129">
        <f t="shared" si="3"/>
        <v>262.5</v>
      </c>
      <c r="Q9" s="142">
        <v>10</v>
      </c>
      <c r="R9" s="132">
        <f t="shared" si="4"/>
        <v>226</v>
      </c>
      <c r="S9" s="73">
        <f t="shared" si="5"/>
        <v>4559.0400000000009</v>
      </c>
    </row>
    <row r="10" spans="1:19" ht="17.5" customHeight="1" x14ac:dyDescent="0.35">
      <c r="A10" s="49">
        <v>6</v>
      </c>
      <c r="B10" s="459" t="s">
        <v>123</v>
      </c>
      <c r="C10" s="38" t="s">
        <v>107</v>
      </c>
      <c r="D10" s="460" t="s">
        <v>124</v>
      </c>
      <c r="E10" s="461" t="s">
        <v>76</v>
      </c>
      <c r="F10" s="140">
        <f t="shared" si="6"/>
        <v>6</v>
      </c>
      <c r="G10" s="113">
        <v>1</v>
      </c>
      <c r="H10" s="114">
        <f t="shared" si="7"/>
        <v>325</v>
      </c>
      <c r="I10" s="140">
        <v>1</v>
      </c>
      <c r="J10" s="120">
        <f t="shared" si="0"/>
        <v>1130</v>
      </c>
      <c r="K10" s="140">
        <v>1</v>
      </c>
      <c r="L10" s="120">
        <f t="shared" si="1"/>
        <v>1972.68</v>
      </c>
      <c r="M10" s="140">
        <v>1</v>
      </c>
      <c r="N10" s="126">
        <f t="shared" si="2"/>
        <v>642.86</v>
      </c>
      <c r="O10" s="140">
        <v>1</v>
      </c>
      <c r="P10" s="129">
        <f t="shared" si="3"/>
        <v>262.5</v>
      </c>
      <c r="Q10" s="142">
        <v>10</v>
      </c>
      <c r="R10" s="132">
        <f t="shared" si="4"/>
        <v>226</v>
      </c>
      <c r="S10" s="73">
        <f t="shared" si="5"/>
        <v>4559.0400000000009</v>
      </c>
    </row>
    <row r="11" spans="1:19" ht="17.5" customHeight="1" x14ac:dyDescent="0.35">
      <c r="A11" s="47">
        <v>7</v>
      </c>
      <c r="B11" s="459" t="s">
        <v>116</v>
      </c>
      <c r="C11" s="38" t="s">
        <v>107</v>
      </c>
      <c r="D11" s="460" t="s">
        <v>117</v>
      </c>
      <c r="E11" s="461" t="s">
        <v>76</v>
      </c>
      <c r="F11" s="140">
        <f t="shared" si="6"/>
        <v>6</v>
      </c>
      <c r="G11" s="113">
        <v>1</v>
      </c>
      <c r="H11" s="114">
        <f t="shared" si="7"/>
        <v>325</v>
      </c>
      <c r="I11" s="140">
        <v>1</v>
      </c>
      <c r="J11" s="120">
        <f t="shared" si="0"/>
        <v>1130</v>
      </c>
      <c r="K11" s="140">
        <v>1</v>
      </c>
      <c r="L11" s="120">
        <f t="shared" si="1"/>
        <v>1972.68</v>
      </c>
      <c r="M11" s="140">
        <v>1</v>
      </c>
      <c r="N11" s="126">
        <f t="shared" si="2"/>
        <v>642.86</v>
      </c>
      <c r="O11" s="140">
        <v>1</v>
      </c>
      <c r="P11" s="129">
        <f t="shared" si="3"/>
        <v>262.5</v>
      </c>
      <c r="Q11" s="142">
        <v>10</v>
      </c>
      <c r="R11" s="132">
        <f t="shared" si="4"/>
        <v>226</v>
      </c>
      <c r="S11" s="73">
        <f t="shared" si="5"/>
        <v>4559.0400000000009</v>
      </c>
    </row>
    <row r="12" spans="1:19" ht="17.5" customHeight="1" x14ac:dyDescent="0.35">
      <c r="A12" s="49">
        <v>8</v>
      </c>
      <c r="B12" s="459" t="s">
        <v>118</v>
      </c>
      <c r="C12" s="38" t="s">
        <v>107</v>
      </c>
      <c r="D12" s="460" t="s">
        <v>119</v>
      </c>
      <c r="E12" s="461" t="s">
        <v>76</v>
      </c>
      <c r="F12" s="140">
        <f t="shared" si="6"/>
        <v>6</v>
      </c>
      <c r="G12" s="113">
        <v>1</v>
      </c>
      <c r="H12" s="114">
        <f t="shared" si="7"/>
        <v>325</v>
      </c>
      <c r="I12" s="140">
        <v>1</v>
      </c>
      <c r="J12" s="120">
        <f t="shared" si="0"/>
        <v>1130</v>
      </c>
      <c r="K12" s="140">
        <v>1</v>
      </c>
      <c r="L12" s="120">
        <f t="shared" si="1"/>
        <v>1972.68</v>
      </c>
      <c r="M12" s="140">
        <v>1</v>
      </c>
      <c r="N12" s="126">
        <f t="shared" si="2"/>
        <v>642.86</v>
      </c>
      <c r="O12" s="140">
        <v>1</v>
      </c>
      <c r="P12" s="129">
        <f t="shared" si="3"/>
        <v>262.5</v>
      </c>
      <c r="Q12" s="142">
        <v>10</v>
      </c>
      <c r="R12" s="132">
        <f t="shared" si="4"/>
        <v>226</v>
      </c>
      <c r="S12" s="73">
        <f t="shared" si="5"/>
        <v>4559.0400000000009</v>
      </c>
    </row>
    <row r="13" spans="1:19" ht="17.5" customHeight="1" x14ac:dyDescent="0.35">
      <c r="A13" s="47">
        <v>9</v>
      </c>
      <c r="B13" s="459" t="s">
        <v>35</v>
      </c>
      <c r="C13" s="38" t="s">
        <v>72</v>
      </c>
      <c r="D13" s="460" t="s">
        <v>26</v>
      </c>
      <c r="E13" s="461" t="s">
        <v>76</v>
      </c>
      <c r="F13" s="140">
        <f t="shared" si="6"/>
        <v>6</v>
      </c>
      <c r="G13" s="113">
        <v>1</v>
      </c>
      <c r="H13" s="114">
        <f t="shared" si="7"/>
        <v>325</v>
      </c>
      <c r="I13" s="140">
        <v>1</v>
      </c>
      <c r="J13" s="120">
        <f t="shared" si="0"/>
        <v>1130</v>
      </c>
      <c r="K13" s="140">
        <v>1</v>
      </c>
      <c r="L13" s="120">
        <f t="shared" si="1"/>
        <v>1972.68</v>
      </c>
      <c r="M13" s="140">
        <v>1</v>
      </c>
      <c r="N13" s="126">
        <f t="shared" si="2"/>
        <v>642.86</v>
      </c>
      <c r="O13" s="140">
        <v>1</v>
      </c>
      <c r="P13" s="129">
        <f t="shared" si="3"/>
        <v>262.5</v>
      </c>
      <c r="Q13" s="142">
        <v>10</v>
      </c>
      <c r="R13" s="132">
        <f t="shared" si="4"/>
        <v>226</v>
      </c>
      <c r="S13" s="73">
        <f t="shared" si="5"/>
        <v>4559.0400000000009</v>
      </c>
    </row>
    <row r="14" spans="1:19" ht="17.5" customHeight="1" x14ac:dyDescent="0.35">
      <c r="A14" s="49">
        <v>10</v>
      </c>
      <c r="B14" s="459" t="s">
        <v>78</v>
      </c>
      <c r="C14" s="38" t="s">
        <v>71</v>
      </c>
      <c r="D14" s="460" t="s">
        <v>11</v>
      </c>
      <c r="E14" s="461" t="s">
        <v>76</v>
      </c>
      <c r="F14" s="140">
        <f t="shared" si="6"/>
        <v>6</v>
      </c>
      <c r="G14" s="113">
        <v>1</v>
      </c>
      <c r="H14" s="114">
        <f t="shared" si="7"/>
        <v>325</v>
      </c>
      <c r="I14" s="140">
        <v>1</v>
      </c>
      <c r="J14" s="120">
        <f t="shared" si="0"/>
        <v>1130</v>
      </c>
      <c r="K14" s="140">
        <v>1</v>
      </c>
      <c r="L14" s="120">
        <f t="shared" si="1"/>
        <v>1972.68</v>
      </c>
      <c r="M14" s="140">
        <v>1</v>
      </c>
      <c r="N14" s="126">
        <f t="shared" si="2"/>
        <v>642.86</v>
      </c>
      <c r="O14" s="140">
        <v>1</v>
      </c>
      <c r="P14" s="129">
        <f t="shared" si="3"/>
        <v>262.5</v>
      </c>
      <c r="Q14" s="142">
        <v>10</v>
      </c>
      <c r="R14" s="132">
        <f t="shared" si="4"/>
        <v>226</v>
      </c>
      <c r="S14" s="73">
        <f t="shared" si="5"/>
        <v>4559.0400000000009</v>
      </c>
    </row>
    <row r="15" spans="1:19" ht="17.5" customHeight="1" x14ac:dyDescent="0.35">
      <c r="A15" s="47">
        <v>11</v>
      </c>
      <c r="B15" s="459" t="s">
        <v>83</v>
      </c>
      <c r="C15" s="38" t="s">
        <v>75</v>
      </c>
      <c r="D15" s="460" t="s">
        <v>56</v>
      </c>
      <c r="E15" s="461" t="s">
        <v>77</v>
      </c>
      <c r="F15" s="140">
        <f t="shared" si="6"/>
        <v>6</v>
      </c>
      <c r="G15" s="113">
        <v>1</v>
      </c>
      <c r="H15" s="114">
        <f t="shared" si="7"/>
        <v>325</v>
      </c>
      <c r="I15" s="140">
        <v>1</v>
      </c>
      <c r="J15" s="120">
        <f t="shared" si="0"/>
        <v>1130</v>
      </c>
      <c r="K15" s="140">
        <v>1</v>
      </c>
      <c r="L15" s="120">
        <f t="shared" si="1"/>
        <v>1972.68</v>
      </c>
      <c r="M15" s="140">
        <v>1</v>
      </c>
      <c r="N15" s="126">
        <f t="shared" si="2"/>
        <v>642.86</v>
      </c>
      <c r="O15" s="140">
        <v>1</v>
      </c>
      <c r="P15" s="129">
        <f t="shared" si="3"/>
        <v>262.5</v>
      </c>
      <c r="Q15" s="142">
        <v>10</v>
      </c>
      <c r="R15" s="132">
        <f t="shared" si="4"/>
        <v>226</v>
      </c>
      <c r="S15" s="73">
        <f t="shared" si="5"/>
        <v>4559.0400000000009</v>
      </c>
    </row>
    <row r="16" spans="1:19" ht="17.5" customHeight="1" x14ac:dyDescent="0.35">
      <c r="A16" s="49">
        <v>12</v>
      </c>
      <c r="B16" s="459" t="s">
        <v>25</v>
      </c>
      <c r="C16" s="38" t="s">
        <v>72</v>
      </c>
      <c r="D16" s="460" t="s">
        <v>26</v>
      </c>
      <c r="E16" s="461" t="s">
        <v>77</v>
      </c>
      <c r="F16" s="140">
        <f t="shared" si="6"/>
        <v>6</v>
      </c>
      <c r="G16" s="113">
        <v>1</v>
      </c>
      <c r="H16" s="114">
        <f t="shared" si="7"/>
        <v>325</v>
      </c>
      <c r="I16" s="140">
        <v>1</v>
      </c>
      <c r="J16" s="120">
        <f t="shared" si="0"/>
        <v>1130</v>
      </c>
      <c r="K16" s="140">
        <v>1</v>
      </c>
      <c r="L16" s="120">
        <f t="shared" si="1"/>
        <v>1972.68</v>
      </c>
      <c r="M16" s="140">
        <v>1</v>
      </c>
      <c r="N16" s="126">
        <f t="shared" si="2"/>
        <v>642.86</v>
      </c>
      <c r="O16" s="140">
        <v>1</v>
      </c>
      <c r="P16" s="129">
        <f t="shared" si="3"/>
        <v>262.5</v>
      </c>
      <c r="Q16" s="142">
        <v>10</v>
      </c>
      <c r="R16" s="132">
        <f t="shared" si="4"/>
        <v>226</v>
      </c>
      <c r="S16" s="73">
        <f t="shared" si="5"/>
        <v>4559.0400000000009</v>
      </c>
    </row>
    <row r="17" spans="1:19" ht="17.5" customHeight="1" x14ac:dyDescent="0.35">
      <c r="A17" s="47">
        <v>13</v>
      </c>
      <c r="B17" s="459" t="s">
        <v>27</v>
      </c>
      <c r="C17" s="38" t="s">
        <v>72</v>
      </c>
      <c r="D17" s="460" t="s">
        <v>26</v>
      </c>
      <c r="E17" s="461" t="s">
        <v>77</v>
      </c>
      <c r="F17" s="140">
        <f t="shared" si="6"/>
        <v>6</v>
      </c>
      <c r="G17" s="113">
        <v>1</v>
      </c>
      <c r="H17" s="114">
        <f t="shared" si="7"/>
        <v>325</v>
      </c>
      <c r="I17" s="140">
        <v>1</v>
      </c>
      <c r="J17" s="120">
        <f t="shared" si="0"/>
        <v>1130</v>
      </c>
      <c r="K17" s="140">
        <v>1</v>
      </c>
      <c r="L17" s="120">
        <f t="shared" si="1"/>
        <v>1972.68</v>
      </c>
      <c r="M17" s="140">
        <v>1</v>
      </c>
      <c r="N17" s="126">
        <f t="shared" si="2"/>
        <v>642.86</v>
      </c>
      <c r="O17" s="140">
        <v>1</v>
      </c>
      <c r="P17" s="129">
        <f t="shared" si="3"/>
        <v>262.5</v>
      </c>
      <c r="Q17" s="142">
        <v>10</v>
      </c>
      <c r="R17" s="132">
        <f t="shared" si="4"/>
        <v>226</v>
      </c>
      <c r="S17" s="73">
        <f t="shared" si="5"/>
        <v>4559.0400000000009</v>
      </c>
    </row>
    <row r="18" spans="1:19" ht="17.5" customHeight="1" x14ac:dyDescent="0.35">
      <c r="A18" s="49">
        <v>14</v>
      </c>
      <c r="B18" s="459" t="s">
        <v>41</v>
      </c>
      <c r="C18" s="38" t="s">
        <v>72</v>
      </c>
      <c r="D18" s="460" t="s">
        <v>26</v>
      </c>
      <c r="E18" s="461" t="s">
        <v>77</v>
      </c>
      <c r="F18" s="140">
        <f t="shared" si="6"/>
        <v>6</v>
      </c>
      <c r="G18" s="113">
        <v>1</v>
      </c>
      <c r="H18" s="114">
        <f t="shared" si="7"/>
        <v>325</v>
      </c>
      <c r="I18" s="140">
        <v>1</v>
      </c>
      <c r="J18" s="120">
        <f t="shared" si="0"/>
        <v>1130</v>
      </c>
      <c r="K18" s="140">
        <v>1</v>
      </c>
      <c r="L18" s="120">
        <f t="shared" si="1"/>
        <v>1972.68</v>
      </c>
      <c r="M18" s="140">
        <v>1</v>
      </c>
      <c r="N18" s="126">
        <f t="shared" si="2"/>
        <v>642.86</v>
      </c>
      <c r="O18" s="140">
        <v>1</v>
      </c>
      <c r="P18" s="129">
        <f t="shared" si="3"/>
        <v>262.5</v>
      </c>
      <c r="Q18" s="142">
        <v>10</v>
      </c>
      <c r="R18" s="132">
        <f t="shared" si="4"/>
        <v>226</v>
      </c>
      <c r="S18" s="73">
        <f t="shared" si="5"/>
        <v>4559.0400000000009</v>
      </c>
    </row>
    <row r="19" spans="1:19" ht="17.5" customHeight="1" x14ac:dyDescent="0.35">
      <c r="A19" s="47">
        <v>15</v>
      </c>
      <c r="B19" s="459" t="s">
        <v>43</v>
      </c>
      <c r="C19" s="38" t="s">
        <v>72</v>
      </c>
      <c r="D19" s="460" t="s">
        <v>26</v>
      </c>
      <c r="E19" s="461" t="s">
        <v>77</v>
      </c>
      <c r="F19" s="140">
        <f t="shared" si="6"/>
        <v>6</v>
      </c>
      <c r="G19" s="113">
        <v>1</v>
      </c>
      <c r="H19" s="114">
        <f t="shared" si="7"/>
        <v>325</v>
      </c>
      <c r="I19" s="140">
        <v>1</v>
      </c>
      <c r="J19" s="120">
        <f t="shared" si="0"/>
        <v>1130</v>
      </c>
      <c r="K19" s="140">
        <v>1</v>
      </c>
      <c r="L19" s="120">
        <f t="shared" si="1"/>
        <v>1972.68</v>
      </c>
      <c r="M19" s="140">
        <v>1</v>
      </c>
      <c r="N19" s="126">
        <f t="shared" si="2"/>
        <v>642.86</v>
      </c>
      <c r="O19" s="140">
        <v>1</v>
      </c>
      <c r="P19" s="129">
        <f t="shared" si="3"/>
        <v>262.5</v>
      </c>
      <c r="Q19" s="142">
        <v>10</v>
      </c>
      <c r="R19" s="132">
        <f t="shared" si="4"/>
        <v>226</v>
      </c>
      <c r="S19" s="73">
        <f t="shared" si="5"/>
        <v>4559.0400000000009</v>
      </c>
    </row>
    <row r="20" spans="1:19" ht="17.5" customHeight="1" x14ac:dyDescent="0.35">
      <c r="A20" s="49">
        <v>16</v>
      </c>
      <c r="B20" s="459" t="s">
        <v>30</v>
      </c>
      <c r="C20" s="38" t="s">
        <v>72</v>
      </c>
      <c r="D20" s="460" t="s">
        <v>26</v>
      </c>
      <c r="E20" s="461" t="s">
        <v>77</v>
      </c>
      <c r="F20" s="140">
        <f t="shared" si="6"/>
        <v>6</v>
      </c>
      <c r="G20" s="113">
        <v>1</v>
      </c>
      <c r="H20" s="114">
        <f t="shared" si="7"/>
        <v>325</v>
      </c>
      <c r="I20" s="140">
        <v>1</v>
      </c>
      <c r="J20" s="120">
        <f t="shared" si="0"/>
        <v>1130</v>
      </c>
      <c r="K20" s="140">
        <v>1</v>
      </c>
      <c r="L20" s="120">
        <f t="shared" si="1"/>
        <v>1972.68</v>
      </c>
      <c r="M20" s="140">
        <v>1</v>
      </c>
      <c r="N20" s="126">
        <f t="shared" si="2"/>
        <v>642.86</v>
      </c>
      <c r="O20" s="140">
        <v>1</v>
      </c>
      <c r="P20" s="129">
        <f t="shared" si="3"/>
        <v>262.5</v>
      </c>
      <c r="Q20" s="142">
        <v>10</v>
      </c>
      <c r="R20" s="132">
        <f t="shared" si="4"/>
        <v>226</v>
      </c>
      <c r="S20" s="73">
        <f t="shared" si="5"/>
        <v>4559.0400000000009</v>
      </c>
    </row>
    <row r="21" spans="1:19" ht="17.5" customHeight="1" x14ac:dyDescent="0.35">
      <c r="A21" s="47">
        <v>17</v>
      </c>
      <c r="B21" s="459" t="s">
        <v>28</v>
      </c>
      <c r="C21" s="38" t="s">
        <v>72</v>
      </c>
      <c r="D21" s="460" t="s">
        <v>26</v>
      </c>
      <c r="E21" s="461" t="s">
        <v>77</v>
      </c>
      <c r="F21" s="140">
        <f t="shared" si="6"/>
        <v>6</v>
      </c>
      <c r="G21" s="113">
        <v>1</v>
      </c>
      <c r="H21" s="114">
        <f t="shared" si="7"/>
        <v>325</v>
      </c>
      <c r="I21" s="140">
        <v>1</v>
      </c>
      <c r="J21" s="120">
        <f t="shared" si="0"/>
        <v>1130</v>
      </c>
      <c r="K21" s="140">
        <v>1</v>
      </c>
      <c r="L21" s="120">
        <f t="shared" si="1"/>
        <v>1972.68</v>
      </c>
      <c r="M21" s="140">
        <v>1</v>
      </c>
      <c r="N21" s="126">
        <f t="shared" si="2"/>
        <v>642.86</v>
      </c>
      <c r="O21" s="140">
        <v>1</v>
      </c>
      <c r="P21" s="129">
        <f t="shared" si="3"/>
        <v>262.5</v>
      </c>
      <c r="Q21" s="142">
        <v>10</v>
      </c>
      <c r="R21" s="132">
        <f t="shared" si="4"/>
        <v>226</v>
      </c>
      <c r="S21" s="73">
        <f t="shared" si="5"/>
        <v>4559.0400000000009</v>
      </c>
    </row>
    <row r="22" spans="1:19" ht="17.5" customHeight="1" x14ac:dyDescent="0.35">
      <c r="A22" s="49">
        <v>18</v>
      </c>
      <c r="B22" s="459" t="s">
        <v>79</v>
      </c>
      <c r="C22" s="38" t="s">
        <v>71</v>
      </c>
      <c r="D22" s="460" t="s">
        <v>13</v>
      </c>
      <c r="E22" s="461" t="s">
        <v>77</v>
      </c>
      <c r="F22" s="140">
        <f t="shared" si="6"/>
        <v>6</v>
      </c>
      <c r="G22" s="113">
        <v>1</v>
      </c>
      <c r="H22" s="114">
        <f t="shared" si="7"/>
        <v>325</v>
      </c>
      <c r="I22" s="140">
        <v>1</v>
      </c>
      <c r="J22" s="120">
        <f t="shared" si="0"/>
        <v>1130</v>
      </c>
      <c r="K22" s="140">
        <v>1</v>
      </c>
      <c r="L22" s="120">
        <f t="shared" si="1"/>
        <v>1972.68</v>
      </c>
      <c r="M22" s="140">
        <v>1</v>
      </c>
      <c r="N22" s="126">
        <f t="shared" si="2"/>
        <v>642.86</v>
      </c>
      <c r="O22" s="140">
        <v>1</v>
      </c>
      <c r="P22" s="129">
        <f t="shared" si="3"/>
        <v>262.5</v>
      </c>
      <c r="Q22" s="142">
        <v>10</v>
      </c>
      <c r="R22" s="132">
        <f t="shared" si="4"/>
        <v>226</v>
      </c>
      <c r="S22" s="73">
        <f t="shared" si="5"/>
        <v>4559.0400000000009</v>
      </c>
    </row>
    <row r="23" spans="1:19" ht="17.5" customHeight="1" x14ac:dyDescent="0.35">
      <c r="A23" s="47">
        <v>19</v>
      </c>
      <c r="B23" s="459" t="s">
        <v>80</v>
      </c>
      <c r="C23" s="38" t="s">
        <v>71</v>
      </c>
      <c r="D23" s="460" t="s">
        <v>139</v>
      </c>
      <c r="E23" s="461" t="s">
        <v>77</v>
      </c>
      <c r="F23" s="140">
        <f t="shared" si="6"/>
        <v>6</v>
      </c>
      <c r="G23" s="113">
        <v>1</v>
      </c>
      <c r="H23" s="114">
        <f t="shared" si="7"/>
        <v>325</v>
      </c>
      <c r="I23" s="140">
        <v>1</v>
      </c>
      <c r="J23" s="120">
        <f t="shared" si="0"/>
        <v>1130</v>
      </c>
      <c r="K23" s="140">
        <v>1</v>
      </c>
      <c r="L23" s="120">
        <f t="shared" si="1"/>
        <v>1972.68</v>
      </c>
      <c r="M23" s="140">
        <v>1</v>
      </c>
      <c r="N23" s="126">
        <f t="shared" si="2"/>
        <v>642.86</v>
      </c>
      <c r="O23" s="140">
        <v>1</v>
      </c>
      <c r="P23" s="129">
        <f t="shared" si="3"/>
        <v>262.5</v>
      </c>
      <c r="Q23" s="142">
        <v>10</v>
      </c>
      <c r="R23" s="132">
        <f t="shared" si="4"/>
        <v>226</v>
      </c>
      <c r="S23" s="73">
        <f t="shared" si="5"/>
        <v>4559.0400000000009</v>
      </c>
    </row>
    <row r="24" spans="1:19" ht="17.5" customHeight="1" x14ac:dyDescent="0.35">
      <c r="A24" s="49">
        <v>20</v>
      </c>
      <c r="B24" s="459" t="s">
        <v>81</v>
      </c>
      <c r="C24" s="38" t="s">
        <v>71</v>
      </c>
      <c r="D24" s="460" t="s">
        <v>14</v>
      </c>
      <c r="E24" s="461" t="s">
        <v>77</v>
      </c>
      <c r="F24" s="140">
        <f t="shared" si="6"/>
        <v>6</v>
      </c>
      <c r="G24" s="113">
        <v>1</v>
      </c>
      <c r="H24" s="114">
        <f t="shared" si="7"/>
        <v>325</v>
      </c>
      <c r="I24" s="140">
        <v>1</v>
      </c>
      <c r="J24" s="120">
        <f t="shared" si="0"/>
        <v>1130</v>
      </c>
      <c r="K24" s="140">
        <v>1</v>
      </c>
      <c r="L24" s="120">
        <f t="shared" si="1"/>
        <v>1972.68</v>
      </c>
      <c r="M24" s="140">
        <v>1</v>
      </c>
      <c r="N24" s="126">
        <f t="shared" si="2"/>
        <v>642.86</v>
      </c>
      <c r="O24" s="140">
        <v>1</v>
      </c>
      <c r="P24" s="129">
        <f t="shared" si="3"/>
        <v>262.5</v>
      </c>
      <c r="Q24" s="142">
        <v>10</v>
      </c>
      <c r="R24" s="132">
        <f t="shared" si="4"/>
        <v>226</v>
      </c>
      <c r="S24" s="73">
        <f t="shared" si="5"/>
        <v>4559.0400000000009</v>
      </c>
    </row>
    <row r="25" spans="1:19" ht="17.5" customHeight="1" x14ac:dyDescent="0.35">
      <c r="A25" s="47">
        <v>21</v>
      </c>
      <c r="B25" s="459" t="s">
        <v>46</v>
      </c>
      <c r="C25" s="38" t="s">
        <v>73</v>
      </c>
      <c r="D25" s="460" t="s">
        <v>47</v>
      </c>
      <c r="E25" s="461" t="s">
        <v>77</v>
      </c>
      <c r="F25" s="140">
        <f t="shared" si="6"/>
        <v>6</v>
      </c>
      <c r="G25" s="113">
        <v>1</v>
      </c>
      <c r="H25" s="114">
        <f t="shared" si="7"/>
        <v>325</v>
      </c>
      <c r="I25" s="140">
        <v>1</v>
      </c>
      <c r="J25" s="120">
        <f t="shared" si="0"/>
        <v>1130</v>
      </c>
      <c r="K25" s="140">
        <v>1</v>
      </c>
      <c r="L25" s="120">
        <f t="shared" si="1"/>
        <v>1972.68</v>
      </c>
      <c r="M25" s="140">
        <v>1</v>
      </c>
      <c r="N25" s="126">
        <f t="shared" si="2"/>
        <v>642.86</v>
      </c>
      <c r="O25" s="140">
        <v>1</v>
      </c>
      <c r="P25" s="129">
        <f t="shared" si="3"/>
        <v>262.5</v>
      </c>
      <c r="Q25" s="142">
        <v>10</v>
      </c>
      <c r="R25" s="132">
        <f t="shared" si="4"/>
        <v>226</v>
      </c>
      <c r="S25" s="73">
        <f t="shared" si="5"/>
        <v>4559.0400000000009</v>
      </c>
    </row>
    <row r="26" spans="1:19" ht="17.5" customHeight="1" x14ac:dyDescent="0.35">
      <c r="A26" s="49">
        <v>22</v>
      </c>
      <c r="B26" s="459" t="s">
        <v>510</v>
      </c>
      <c r="C26" s="38" t="s">
        <v>71</v>
      </c>
      <c r="D26" s="460" t="s">
        <v>511</v>
      </c>
      <c r="E26" s="461" t="s">
        <v>77</v>
      </c>
      <c r="F26" s="79">
        <f t="shared" si="6"/>
        <v>6</v>
      </c>
      <c r="G26" s="113">
        <v>1</v>
      </c>
      <c r="H26" s="114">
        <f t="shared" ref="H26:H28" si="8">G26*$H$4</f>
        <v>325</v>
      </c>
      <c r="I26" s="446">
        <v>1</v>
      </c>
      <c r="J26" s="447">
        <f t="shared" ref="J26:J28" si="9">I26*$J$4</f>
        <v>1130</v>
      </c>
      <c r="K26" s="448">
        <v>1</v>
      </c>
      <c r="L26" s="447">
        <f t="shared" ref="L26:L28" si="10">K26*$L$4</f>
        <v>1972.68</v>
      </c>
      <c r="M26" s="448">
        <v>1</v>
      </c>
      <c r="N26" s="449">
        <f t="shared" ref="N26:N28" si="11">M26*$N$4</f>
        <v>642.86</v>
      </c>
      <c r="O26" s="450">
        <v>1</v>
      </c>
      <c r="P26" s="451">
        <f t="shared" ref="P26:P28" si="12">O26*$P$4</f>
        <v>262.5</v>
      </c>
      <c r="Q26" s="142">
        <v>10</v>
      </c>
      <c r="R26" s="132">
        <f t="shared" ref="R26:R28" si="13">Q26*$R$4</f>
        <v>226</v>
      </c>
      <c r="S26" s="73">
        <f t="shared" ref="S26:S28" si="14">H26+J26+L26+N26+P26+R26</f>
        <v>4559.0400000000009</v>
      </c>
    </row>
    <row r="27" spans="1:19" ht="17.5" customHeight="1" x14ac:dyDescent="0.35">
      <c r="A27" s="49"/>
      <c r="B27" s="459"/>
      <c r="C27" s="38"/>
      <c r="D27" s="460"/>
      <c r="E27" s="461"/>
      <c r="F27" s="79"/>
      <c r="G27" s="113"/>
      <c r="H27" s="114">
        <f t="shared" si="8"/>
        <v>0</v>
      </c>
      <c r="I27" s="446"/>
      <c r="J27" s="447">
        <f t="shared" si="9"/>
        <v>0</v>
      </c>
      <c r="K27" s="448"/>
      <c r="L27" s="447">
        <f t="shared" si="10"/>
        <v>0</v>
      </c>
      <c r="M27" s="448"/>
      <c r="N27" s="449">
        <f t="shared" si="11"/>
        <v>0</v>
      </c>
      <c r="O27" s="450"/>
      <c r="P27" s="451">
        <f t="shared" si="12"/>
        <v>0</v>
      </c>
      <c r="Q27" s="142"/>
      <c r="R27" s="132">
        <f t="shared" si="13"/>
        <v>0</v>
      </c>
      <c r="S27" s="73">
        <f t="shared" si="14"/>
        <v>0</v>
      </c>
    </row>
    <row r="28" spans="1:19" ht="17.5" customHeight="1" thickBot="1" x14ac:dyDescent="0.4">
      <c r="A28" s="439"/>
      <c r="B28" s="462"/>
      <c r="C28" s="463"/>
      <c r="D28" s="464"/>
      <c r="E28" s="465"/>
      <c r="F28" s="452"/>
      <c r="G28" s="453"/>
      <c r="H28" s="114">
        <f t="shared" si="8"/>
        <v>0</v>
      </c>
      <c r="I28" s="408"/>
      <c r="J28" s="447">
        <f t="shared" si="9"/>
        <v>0</v>
      </c>
      <c r="K28" s="405"/>
      <c r="L28" s="447">
        <f t="shared" si="10"/>
        <v>0</v>
      </c>
      <c r="M28" s="405"/>
      <c r="N28" s="449">
        <f t="shared" si="11"/>
        <v>0</v>
      </c>
      <c r="O28" s="407"/>
      <c r="P28" s="451">
        <f t="shared" si="12"/>
        <v>0</v>
      </c>
      <c r="Q28" s="143"/>
      <c r="R28" s="132">
        <f t="shared" si="13"/>
        <v>0</v>
      </c>
      <c r="S28" s="74">
        <f t="shared" si="14"/>
        <v>0</v>
      </c>
    </row>
    <row r="29" spans="1:19" ht="15" thickBot="1" x14ac:dyDescent="0.4">
      <c r="A29" s="67"/>
      <c r="B29" s="466" t="s">
        <v>104</v>
      </c>
      <c r="C29" s="466"/>
      <c r="D29" s="467"/>
      <c r="E29" s="468"/>
      <c r="F29" s="83">
        <f>SUM(F5:F28)</f>
        <v>132</v>
      </c>
      <c r="G29" s="116"/>
      <c r="H29" s="117">
        <f>SUM(H5:H28)</f>
        <v>7150</v>
      </c>
      <c r="I29" s="409"/>
      <c r="J29" s="404">
        <f>SUM(J5:J28)</f>
        <v>24860</v>
      </c>
      <c r="K29" s="406"/>
      <c r="L29" s="404">
        <f>SUM(L5:L28)</f>
        <v>43398.96</v>
      </c>
      <c r="M29" s="406"/>
      <c r="N29" s="404">
        <f>SUM(N5:N28)</f>
        <v>14142.920000000004</v>
      </c>
      <c r="O29" s="406"/>
      <c r="P29" s="404">
        <f>SUM(P5:P28)</f>
        <v>5775</v>
      </c>
      <c r="Q29" s="124"/>
      <c r="R29" s="122">
        <f>SUM(R5:R28)</f>
        <v>4972</v>
      </c>
      <c r="S29" s="84">
        <f>SUM(S5:S26)</f>
        <v>100298.88000000006</v>
      </c>
    </row>
    <row r="30" spans="1:19" ht="15" thickTop="1" x14ac:dyDescent="0.35"/>
  </sheetData>
  <sortState xmlns:xlrd2="http://schemas.microsoft.com/office/spreadsheetml/2017/richdata2" ref="A5:S25">
    <sortCondition descending="1" ref="E5:E25"/>
    <sortCondition ref="C5:C25"/>
    <sortCondition ref="D5:D25"/>
    <sortCondition ref="B5:B25"/>
  </sortState>
  <mergeCells count="7">
    <mergeCell ref="H2:O2"/>
    <mergeCell ref="G3:H3"/>
    <mergeCell ref="I3:J3"/>
    <mergeCell ref="Q3:R3"/>
    <mergeCell ref="O3:P3"/>
    <mergeCell ref="M3:N3"/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62"/>
  <sheetViews>
    <sheetView zoomScale="80" zoomScaleNormal="80" zoomScaleSheetLayoutView="80" workbookViewId="0">
      <pane ySplit="2" topLeftCell="A3" activePane="bottomLeft" state="frozen"/>
      <selection pane="bottomLeft" activeCell="C14" sqref="C14"/>
    </sheetView>
  </sheetViews>
  <sheetFormatPr defaultColWidth="10.26953125" defaultRowHeight="15.5" x14ac:dyDescent="0.35"/>
  <cols>
    <col min="1" max="1" width="10.26953125" style="214" customWidth="1"/>
    <col min="2" max="2" width="12" style="210" customWidth="1"/>
    <col min="3" max="3" width="93.1796875" style="169" customWidth="1"/>
    <col min="4" max="4" width="14.7265625" style="169" customWidth="1"/>
    <col min="5" max="5" width="14.7265625" style="211" customWidth="1"/>
    <col min="6" max="6" width="15.26953125" style="169" customWidth="1"/>
    <col min="7" max="7" width="16.26953125" style="169" customWidth="1"/>
    <col min="8" max="8" width="9.81640625" style="169" customWidth="1"/>
    <col min="9" max="9" width="14" style="169" customWidth="1"/>
    <col min="10" max="10" width="11" style="169" customWidth="1"/>
    <col min="11" max="11" width="10.26953125" style="169" customWidth="1"/>
    <col min="12" max="12" width="9.81640625" style="169" customWidth="1"/>
    <col min="13" max="16384" width="10.26953125" style="169"/>
  </cols>
  <sheetData>
    <row r="1" spans="1:13" s="221" customFormat="1" ht="16.5" thickTop="1" thickBot="1" x14ac:dyDescent="0.4">
      <c r="A1" s="281" t="s">
        <v>214</v>
      </c>
      <c r="B1" s="282"/>
      <c r="C1" s="283"/>
      <c r="D1" s="284"/>
      <c r="E1" s="285"/>
      <c r="F1" s="286"/>
      <c r="G1" s="286"/>
      <c r="H1" s="244"/>
      <c r="I1" s="244"/>
      <c r="J1" s="244"/>
      <c r="K1" s="244"/>
    </row>
    <row r="2" spans="1:13" s="221" customFormat="1" ht="32" thickTop="1" thickBot="1" x14ac:dyDescent="0.4">
      <c r="A2" s="296" t="s">
        <v>161</v>
      </c>
      <c r="B2" s="297" t="s">
        <v>162</v>
      </c>
      <c r="C2" s="298" t="s">
        <v>163</v>
      </c>
      <c r="D2" s="298" t="s">
        <v>164</v>
      </c>
      <c r="E2" s="299" t="s">
        <v>165</v>
      </c>
      <c r="F2" s="300" t="s">
        <v>166</v>
      </c>
      <c r="G2" s="301" t="s">
        <v>167</v>
      </c>
      <c r="H2" s="220"/>
      <c r="I2" s="220"/>
      <c r="J2" s="220"/>
      <c r="K2" s="220"/>
    </row>
    <row r="3" spans="1:13" s="221" customFormat="1" x14ac:dyDescent="0.35">
      <c r="A3" s="226"/>
      <c r="B3" s="229"/>
      <c r="C3" s="217"/>
      <c r="D3" s="218"/>
      <c r="E3" s="287"/>
      <c r="F3" s="294" t="str">
        <f>IF(+E3*$D3=0,"",+E3*$D3)</f>
        <v/>
      </c>
      <c r="G3" s="290"/>
      <c r="I3" s="220" t="str">
        <f>IF(+H3*$D3=0,"",+H3*$D3)</f>
        <v/>
      </c>
      <c r="K3" s="220" t="str">
        <f>IF(+J3*$D3=0,"",+J3*$D3)</f>
        <v/>
      </c>
      <c r="M3" s="220" t="str">
        <f>IF(+L3*$D3=0,"",+L3*$D3)</f>
        <v/>
      </c>
    </row>
    <row r="4" spans="1:13" s="221" customFormat="1" x14ac:dyDescent="0.35">
      <c r="A4" s="215" t="s">
        <v>186</v>
      </c>
      <c r="B4" s="216" t="s">
        <v>187</v>
      </c>
      <c r="C4" s="216" t="s">
        <v>188</v>
      </c>
      <c r="D4" s="217"/>
      <c r="E4" s="288"/>
      <c r="F4" s="217"/>
      <c r="G4" s="291"/>
      <c r="H4" s="219"/>
      <c r="I4" s="220"/>
      <c r="J4" s="219"/>
      <c r="K4" s="220"/>
      <c r="L4" s="219"/>
      <c r="M4" s="220"/>
    </row>
    <row r="5" spans="1:13" s="221" customFormat="1" x14ac:dyDescent="0.35">
      <c r="A5" s="222"/>
      <c r="B5" s="223"/>
      <c r="C5" s="224" t="s">
        <v>189</v>
      </c>
      <c r="D5" s="218"/>
      <c r="E5" s="288"/>
      <c r="F5" s="217"/>
      <c r="G5" s="291"/>
      <c r="H5" s="219"/>
      <c r="I5" s="220"/>
      <c r="J5" s="219"/>
      <c r="K5" s="220"/>
      <c r="L5" s="219"/>
      <c r="M5" s="220"/>
    </row>
    <row r="6" spans="1:13" s="221" customFormat="1" x14ac:dyDescent="0.35">
      <c r="A6" s="226"/>
      <c r="B6" s="223"/>
      <c r="C6" s="227"/>
      <c r="D6" s="218"/>
      <c r="E6" s="288"/>
      <c r="F6" s="217"/>
      <c r="G6" s="291"/>
      <c r="H6" s="219"/>
      <c r="I6" s="220"/>
      <c r="J6" s="219"/>
      <c r="K6" s="220"/>
      <c r="L6" s="219"/>
      <c r="M6" s="220"/>
    </row>
    <row r="7" spans="1:13" s="221" customFormat="1" x14ac:dyDescent="0.35">
      <c r="A7" s="215" t="s">
        <v>190</v>
      </c>
      <c r="B7" s="223"/>
      <c r="C7" s="227" t="s">
        <v>191</v>
      </c>
      <c r="D7" s="218" t="s">
        <v>192</v>
      </c>
      <c r="E7" s="288">
        <v>1</v>
      </c>
      <c r="F7" s="295">
        <v>1000</v>
      </c>
      <c r="G7" s="292">
        <f>E7*F7</f>
        <v>1000</v>
      </c>
      <c r="H7" s="219"/>
      <c r="I7" s="220"/>
      <c r="J7" s="219"/>
      <c r="K7" s="220"/>
      <c r="L7" s="219"/>
      <c r="M7" s="220"/>
    </row>
    <row r="8" spans="1:13" s="221" customFormat="1" x14ac:dyDescent="0.35">
      <c r="A8" s="226"/>
      <c r="B8" s="223"/>
      <c r="C8" s="227"/>
      <c r="D8" s="218"/>
      <c r="E8" s="288"/>
      <c r="F8" s="217"/>
      <c r="G8" s="292"/>
      <c r="H8" s="219"/>
      <c r="I8" s="220"/>
      <c r="J8" s="219"/>
      <c r="K8" s="220"/>
      <c r="L8" s="219"/>
      <c r="M8" s="220"/>
    </row>
    <row r="9" spans="1:13" s="221" customFormat="1" x14ac:dyDescent="0.35">
      <c r="A9" s="215" t="s">
        <v>193</v>
      </c>
      <c r="B9" s="223"/>
      <c r="C9" s="227" t="s">
        <v>194</v>
      </c>
      <c r="D9" s="218" t="s">
        <v>192</v>
      </c>
      <c r="E9" s="288">
        <v>1</v>
      </c>
      <c r="F9" s="217">
        <v>500</v>
      </c>
      <c r="G9" s="292">
        <f t="shared" ref="G9:G11" si="0">E9*F9</f>
        <v>500</v>
      </c>
      <c r="H9" s="219"/>
      <c r="I9" s="220"/>
      <c r="J9" s="219"/>
      <c r="K9" s="220"/>
      <c r="L9" s="219"/>
      <c r="M9" s="220"/>
    </row>
    <row r="10" spans="1:13" s="221" customFormat="1" x14ac:dyDescent="0.35">
      <c r="A10" s="226"/>
      <c r="B10" s="223"/>
      <c r="C10" s="227"/>
      <c r="D10" s="218"/>
      <c r="E10" s="288"/>
      <c r="F10" s="217"/>
      <c r="G10" s="292"/>
      <c r="H10" s="219"/>
      <c r="I10" s="220"/>
      <c r="J10" s="219"/>
      <c r="K10" s="220"/>
      <c r="L10" s="219"/>
      <c r="M10" s="220"/>
    </row>
    <row r="11" spans="1:13" s="221" customFormat="1" x14ac:dyDescent="0.35">
      <c r="A11" s="215" t="s">
        <v>195</v>
      </c>
      <c r="B11" s="223"/>
      <c r="C11" s="227" t="s">
        <v>196</v>
      </c>
      <c r="D11" s="218" t="s">
        <v>197</v>
      </c>
      <c r="E11" s="288">
        <v>1</v>
      </c>
      <c r="F11" s="217">
        <v>800</v>
      </c>
      <c r="G11" s="292">
        <f t="shared" si="0"/>
        <v>800</v>
      </c>
      <c r="H11" s="219"/>
      <c r="I11" s="220"/>
      <c r="J11" s="219"/>
      <c r="K11" s="220"/>
      <c r="L11" s="219"/>
      <c r="M11" s="220"/>
    </row>
    <row r="12" spans="1:13" s="221" customFormat="1" x14ac:dyDescent="0.35">
      <c r="A12" s="226"/>
      <c r="B12" s="229"/>
      <c r="C12" s="230"/>
      <c r="D12" s="217"/>
      <c r="E12" s="288"/>
      <c r="F12" s="231"/>
      <c r="G12" s="291" t="str">
        <f>IF(+F12*$E12=0,"",+F12*$E12)</f>
        <v/>
      </c>
      <c r="I12" s="220" t="str">
        <f>IF(+H12*$E12=0,"",+H12*$E12)</f>
        <v/>
      </c>
      <c r="K12" s="220" t="str">
        <f>IF(+J12*$E12=0,"",+J12*$E12)</f>
        <v/>
      </c>
      <c r="M12" s="220" t="str">
        <f>IF(+L12*$E12=0,"",+L12*$E12)</f>
        <v/>
      </c>
    </row>
    <row r="13" spans="1:13" s="221" customFormat="1" ht="16" thickBot="1" x14ac:dyDescent="0.4">
      <c r="A13" s="232" t="s">
        <v>198</v>
      </c>
      <c r="B13" s="233"/>
      <c r="C13" s="233"/>
      <c r="D13" s="234"/>
      <c r="E13" s="289"/>
      <c r="F13" s="234"/>
      <c r="G13" s="293">
        <f>SUM(G7:G12)</f>
        <v>2300</v>
      </c>
      <c r="I13" s="235"/>
      <c r="K13" s="235"/>
      <c r="M13" s="235"/>
    </row>
    <row r="14" spans="1:13" ht="34.9" customHeight="1" thickTop="1" x14ac:dyDescent="0.35">
      <c r="A14" s="170" t="s">
        <v>168</v>
      </c>
      <c r="B14" s="171"/>
      <c r="C14" s="172" t="s">
        <v>169</v>
      </c>
      <c r="D14" s="173"/>
      <c r="E14" s="174"/>
      <c r="F14" s="175"/>
      <c r="G14" s="176" t="str">
        <f>IF(+F14*$E14=0,"",+F14*$E14)</f>
        <v/>
      </c>
      <c r="H14" s="168"/>
      <c r="I14" s="174"/>
      <c r="J14" s="168"/>
      <c r="K14" s="174"/>
      <c r="L14" s="168"/>
    </row>
    <row r="15" spans="1:13" x14ac:dyDescent="0.35">
      <c r="A15" s="170"/>
      <c r="B15" s="171"/>
      <c r="C15" s="172"/>
      <c r="D15" s="173"/>
      <c r="E15" s="174"/>
      <c r="F15" s="177"/>
      <c r="G15" s="178"/>
      <c r="H15" s="168"/>
      <c r="I15" s="174"/>
      <c r="J15" s="168"/>
      <c r="K15" s="174"/>
      <c r="L15" s="168"/>
    </row>
    <row r="16" spans="1:13" x14ac:dyDescent="0.35">
      <c r="A16" s="170" t="s">
        <v>170</v>
      </c>
      <c r="B16" s="171"/>
      <c r="C16" s="179" t="s">
        <v>215</v>
      </c>
      <c r="D16" s="173"/>
      <c r="E16" s="174"/>
      <c r="F16" s="177"/>
      <c r="G16" s="178"/>
      <c r="H16" s="168"/>
      <c r="I16" s="174"/>
      <c r="J16" s="168"/>
      <c r="K16" s="174"/>
      <c r="L16" s="168"/>
    </row>
    <row r="17" spans="1:12" ht="18.649999999999999" customHeight="1" x14ac:dyDescent="0.35">
      <c r="A17" s="170" t="s">
        <v>171</v>
      </c>
      <c r="B17" s="180" t="s">
        <v>172</v>
      </c>
      <c r="C17" s="181" t="s">
        <v>173</v>
      </c>
      <c r="D17" s="173"/>
      <c r="E17" s="174"/>
      <c r="F17" s="177"/>
      <c r="G17" s="178" t="str">
        <f>IF(+F17*$E17=0,"",+F17*$E17)</f>
        <v/>
      </c>
      <c r="H17" s="168"/>
      <c r="I17" s="174"/>
      <c r="J17" s="168"/>
      <c r="K17" s="174"/>
      <c r="L17" s="168"/>
    </row>
    <row r="18" spans="1:12" ht="21.65" customHeight="1" x14ac:dyDescent="0.35">
      <c r="A18" s="182" t="s">
        <v>174</v>
      </c>
      <c r="B18" s="171"/>
      <c r="C18" s="183" t="s">
        <v>175</v>
      </c>
      <c r="D18" s="173" t="s">
        <v>176</v>
      </c>
      <c r="E18" s="184">
        <v>6.25</v>
      </c>
      <c r="F18" s="185">
        <f>G18/E18</f>
        <v>320</v>
      </c>
      <c r="G18" s="186">
        <v>2000</v>
      </c>
      <c r="H18" s="168"/>
      <c r="I18" s="174"/>
      <c r="J18" s="168"/>
      <c r="K18" s="174"/>
      <c r="L18" s="168"/>
    </row>
    <row r="19" spans="1:12" x14ac:dyDescent="0.35">
      <c r="A19" s="170"/>
      <c r="B19" s="171"/>
      <c r="C19" s="187"/>
      <c r="D19" s="173"/>
      <c r="E19" s="184"/>
      <c r="F19" s="185"/>
      <c r="G19" s="186"/>
      <c r="H19" s="168"/>
      <c r="I19" s="174"/>
      <c r="J19" s="168"/>
      <c r="K19" s="174"/>
      <c r="L19" s="168"/>
    </row>
    <row r="20" spans="1:12" ht="20.5" customHeight="1" x14ac:dyDescent="0.35">
      <c r="A20" s="170" t="s">
        <v>177</v>
      </c>
      <c r="B20" s="180" t="s">
        <v>172</v>
      </c>
      <c r="C20" s="188" t="s">
        <v>178</v>
      </c>
      <c r="D20" s="173"/>
      <c r="E20" s="174"/>
      <c r="F20" s="185"/>
      <c r="G20" s="186"/>
      <c r="H20" s="168"/>
      <c r="I20" s="174"/>
      <c r="J20" s="168"/>
      <c r="K20" s="174"/>
      <c r="L20" s="168"/>
    </row>
    <row r="21" spans="1:12" ht="20.5" customHeight="1" x14ac:dyDescent="0.35">
      <c r="A21" s="170"/>
      <c r="B21" s="180"/>
      <c r="C21" s="188"/>
      <c r="D21" s="173"/>
      <c r="E21" s="174"/>
      <c r="F21" s="185"/>
      <c r="G21" s="186"/>
      <c r="H21" s="168"/>
      <c r="I21" s="174"/>
      <c r="J21" s="168"/>
      <c r="K21" s="174"/>
      <c r="L21" s="168"/>
    </row>
    <row r="22" spans="1:12" ht="20.5" customHeight="1" x14ac:dyDescent="0.35">
      <c r="A22" s="190" t="s">
        <v>179</v>
      </c>
      <c r="B22" s="180"/>
      <c r="C22" s="169" t="s">
        <v>183</v>
      </c>
      <c r="D22" s="191" t="s">
        <v>180</v>
      </c>
      <c r="E22" s="192">
        <v>1</v>
      </c>
      <c r="F22" s="185">
        <v>5323.54</v>
      </c>
      <c r="G22" s="228">
        <f>E22*F22</f>
        <v>5323.54</v>
      </c>
      <c r="H22" s="168"/>
      <c r="I22" s="174"/>
      <c r="J22" s="168"/>
      <c r="K22" s="174"/>
      <c r="L22" s="168"/>
    </row>
    <row r="23" spans="1:12" x14ac:dyDescent="0.35">
      <c r="A23" s="170"/>
      <c r="B23" s="180"/>
      <c r="C23" s="188"/>
      <c r="D23" s="173"/>
      <c r="E23" s="189"/>
      <c r="F23" s="185"/>
      <c r="G23" s="186"/>
      <c r="H23" s="168"/>
      <c r="I23" s="174"/>
      <c r="J23" s="168"/>
      <c r="K23" s="174"/>
      <c r="L23" s="168"/>
    </row>
    <row r="24" spans="1:12" ht="31" x14ac:dyDescent="0.35">
      <c r="A24" s="190" t="s">
        <v>181</v>
      </c>
      <c r="B24" s="180"/>
      <c r="C24" s="239" t="s">
        <v>202</v>
      </c>
      <c r="D24" s="191" t="s">
        <v>180</v>
      </c>
      <c r="E24" s="192">
        <v>1</v>
      </c>
      <c r="F24" s="185">
        <v>1500</v>
      </c>
      <c r="G24" s="228">
        <f>E24*F24</f>
        <v>1500</v>
      </c>
      <c r="H24" s="168"/>
      <c r="I24" s="174"/>
      <c r="J24" s="168"/>
      <c r="K24" s="174"/>
      <c r="L24" s="168"/>
    </row>
    <row r="25" spans="1:12" x14ac:dyDescent="0.35">
      <c r="A25" s="182"/>
      <c r="B25" s="171"/>
      <c r="D25" s="191"/>
      <c r="E25" s="193"/>
      <c r="F25" s="185"/>
      <c r="G25" s="186"/>
      <c r="H25" s="168"/>
      <c r="I25" s="174"/>
      <c r="J25" s="168"/>
      <c r="K25" s="174"/>
      <c r="L25" s="168"/>
    </row>
    <row r="26" spans="1:12" ht="31" x14ac:dyDescent="0.35">
      <c r="A26" s="190" t="s">
        <v>199</v>
      </c>
      <c r="B26" s="171"/>
      <c r="C26" s="194" t="s">
        <v>182</v>
      </c>
      <c r="D26" s="191" t="s">
        <v>180</v>
      </c>
      <c r="E26" s="193">
        <v>1</v>
      </c>
      <c r="F26" s="238">
        <v>1000</v>
      </c>
      <c r="G26" s="228">
        <f>E26*F26</f>
        <v>1000</v>
      </c>
      <c r="H26" s="168"/>
      <c r="I26" s="174"/>
      <c r="J26" s="168"/>
      <c r="K26" s="174"/>
      <c r="L26" s="168"/>
    </row>
    <row r="27" spans="1:12" x14ac:dyDescent="0.35">
      <c r="A27" s="170"/>
      <c r="B27" s="180"/>
      <c r="D27" s="191"/>
      <c r="E27" s="193"/>
      <c r="F27" s="185"/>
      <c r="G27" s="186"/>
      <c r="H27" s="168"/>
      <c r="I27" s="174"/>
      <c r="J27" s="168"/>
      <c r="K27" s="174"/>
      <c r="L27" s="168"/>
    </row>
    <row r="28" spans="1:12" ht="16.899999999999999" customHeight="1" x14ac:dyDescent="0.35">
      <c r="A28" s="190" t="s">
        <v>185</v>
      </c>
      <c r="B28" s="180"/>
      <c r="C28" s="201" t="s">
        <v>217</v>
      </c>
      <c r="D28" s="191" t="s">
        <v>216</v>
      </c>
      <c r="E28" s="193">
        <v>6</v>
      </c>
      <c r="F28" s="185">
        <v>320</v>
      </c>
      <c r="G28" s="228">
        <f>E28*F28</f>
        <v>1920</v>
      </c>
      <c r="H28" s="168"/>
      <c r="I28" s="174"/>
      <c r="J28" s="168"/>
      <c r="K28" s="174"/>
      <c r="L28" s="168"/>
    </row>
    <row r="29" spans="1:12" ht="16.899999999999999" customHeight="1" x14ac:dyDescent="0.35">
      <c r="A29" s="170"/>
      <c r="B29" s="180"/>
      <c r="C29" s="201"/>
      <c r="D29" s="191"/>
      <c r="E29" s="193"/>
      <c r="F29" s="185"/>
      <c r="G29" s="186"/>
      <c r="H29" s="168"/>
      <c r="I29" s="174"/>
      <c r="J29" s="168"/>
      <c r="K29" s="174"/>
      <c r="L29" s="168"/>
    </row>
    <row r="30" spans="1:12" ht="18" customHeight="1" x14ac:dyDescent="0.35">
      <c r="A30" s="240" t="s">
        <v>200</v>
      </c>
      <c r="B30" s="237"/>
      <c r="C30" s="241" t="s">
        <v>201</v>
      </c>
      <c r="D30" s="242" t="s">
        <v>180</v>
      </c>
      <c r="E30" s="243"/>
      <c r="F30" s="238">
        <v>3850</v>
      </c>
      <c r="G30" s="228">
        <f>E30*F30</f>
        <v>0</v>
      </c>
      <c r="H30" s="168"/>
      <c r="I30" s="174"/>
      <c r="J30" s="168"/>
      <c r="K30" s="174"/>
      <c r="L30" s="168"/>
    </row>
    <row r="31" spans="1:12" ht="16" thickBot="1" x14ac:dyDescent="0.4">
      <c r="A31" s="195"/>
      <c r="B31" s="199"/>
      <c r="C31" s="202"/>
      <c r="D31" s="196"/>
      <c r="E31" s="200"/>
      <c r="F31" s="197"/>
      <c r="G31" s="198"/>
      <c r="H31" s="168"/>
      <c r="I31" s="174"/>
      <c r="J31" s="168"/>
      <c r="K31" s="174"/>
      <c r="L31" s="168"/>
    </row>
    <row r="32" spans="1:12" ht="16.5" thickTop="1" thickBot="1" x14ac:dyDescent="0.4">
      <c r="A32" s="203"/>
      <c r="B32" s="204"/>
      <c r="C32" s="205" t="s">
        <v>184</v>
      </c>
      <c r="D32" s="206"/>
      <c r="E32" s="207"/>
      <c r="F32" s="208"/>
      <c r="G32" s="209">
        <f>SUM(G18:G30)</f>
        <v>11743.54</v>
      </c>
      <c r="H32" s="168"/>
      <c r="I32" s="174"/>
      <c r="J32" s="168"/>
      <c r="K32" s="174"/>
      <c r="L32" s="168"/>
    </row>
    <row r="33" spans="1:11" s="221" customFormat="1" ht="16" thickTop="1" x14ac:dyDescent="0.35">
      <c r="A33" s="273" t="s">
        <v>207</v>
      </c>
      <c r="B33" s="274"/>
      <c r="C33" s="275" t="s">
        <v>208</v>
      </c>
      <c r="D33" s="276"/>
      <c r="E33" s="277"/>
      <c r="F33" s="276"/>
      <c r="G33" s="278" t="str">
        <f>IF(+F33*$E33=0,"",+F33*$E33)</f>
        <v/>
      </c>
      <c r="H33" s="219"/>
      <c r="I33" s="220"/>
      <c r="J33" s="219"/>
      <c r="K33" s="220"/>
    </row>
    <row r="34" spans="1:11" s="221" customFormat="1" x14ac:dyDescent="0.35">
      <c r="A34" s="256"/>
      <c r="B34" s="257"/>
      <c r="C34" s="216"/>
      <c r="D34" s="217"/>
      <c r="E34" s="218"/>
      <c r="F34" s="217"/>
      <c r="G34" s="225"/>
      <c r="H34" s="219"/>
      <c r="I34" s="220"/>
      <c r="J34" s="219"/>
      <c r="K34" s="220"/>
    </row>
    <row r="35" spans="1:11" s="221" customFormat="1" x14ac:dyDescent="0.35">
      <c r="A35" s="259" t="s">
        <v>218</v>
      </c>
      <c r="B35" s="258"/>
      <c r="C35" s="230" t="s">
        <v>189</v>
      </c>
      <c r="D35" s="217" t="s">
        <v>192</v>
      </c>
      <c r="E35" s="218">
        <v>1</v>
      </c>
      <c r="F35" s="302">
        <v>1500</v>
      </c>
      <c r="G35" s="279">
        <f>IF(+F35*$E35=0,"",+F35*$E35)</f>
        <v>1500</v>
      </c>
      <c r="H35" s="219"/>
      <c r="I35" s="220"/>
      <c r="J35" s="219"/>
      <c r="K35" s="220"/>
    </row>
    <row r="36" spans="1:11" s="221" customFormat="1" x14ac:dyDescent="0.35">
      <c r="A36" s="259"/>
      <c r="B36" s="257"/>
      <c r="C36" s="230"/>
      <c r="D36" s="217"/>
      <c r="E36" s="218"/>
      <c r="F36" s="231"/>
      <c r="G36" s="225"/>
      <c r="I36" s="220"/>
      <c r="K36" s="220"/>
    </row>
    <row r="37" spans="1:11" s="221" customFormat="1" ht="18.5" thickBot="1" x14ac:dyDescent="0.45">
      <c r="A37" s="232" t="s">
        <v>198</v>
      </c>
      <c r="B37" s="245"/>
      <c r="C37" s="233"/>
      <c r="D37" s="234"/>
      <c r="E37" s="234"/>
      <c r="F37" s="234"/>
      <c r="G37" s="280">
        <f>SUM(G35)</f>
        <v>1500</v>
      </c>
      <c r="I37" s="235"/>
      <c r="K37" s="235"/>
    </row>
    <row r="38" spans="1:11" s="221" customFormat="1" ht="19" thickTop="1" thickBot="1" x14ac:dyDescent="0.45">
      <c r="A38" s="262" t="s">
        <v>213</v>
      </c>
      <c r="B38" s="263"/>
      <c r="C38" s="537" t="s">
        <v>209</v>
      </c>
      <c r="D38" s="537"/>
      <c r="E38" s="537"/>
      <c r="F38" s="538"/>
      <c r="G38" s="264"/>
      <c r="I38" s="235"/>
      <c r="K38" s="235"/>
    </row>
    <row r="39" spans="1:11" s="221" customFormat="1" ht="16" thickTop="1" x14ac:dyDescent="0.35">
      <c r="A39" s="246"/>
      <c r="B39" s="247"/>
      <c r="C39" s="265"/>
      <c r="D39" s="248"/>
      <c r="E39" s="249"/>
      <c r="F39" s="303"/>
      <c r="G39" s="250"/>
    </row>
    <row r="40" spans="1:11" s="221" customFormat="1" x14ac:dyDescent="0.35">
      <c r="A40" s="535">
        <v>1</v>
      </c>
      <c r="B40" s="536"/>
      <c r="C40" s="266" t="s">
        <v>204</v>
      </c>
      <c r="D40" s="260"/>
      <c r="E40" s="260"/>
      <c r="F40" s="261"/>
      <c r="G40" s="252">
        <f>G13</f>
        <v>2300</v>
      </c>
    </row>
    <row r="41" spans="1:11" s="221" customFormat="1" x14ac:dyDescent="0.35">
      <c r="A41" s="268"/>
      <c r="B41" s="269"/>
      <c r="C41" s="266"/>
      <c r="D41" s="260"/>
      <c r="E41" s="260"/>
      <c r="F41" s="260"/>
      <c r="G41" s="252"/>
    </row>
    <row r="42" spans="1:11" s="221" customFormat="1" x14ac:dyDescent="0.35">
      <c r="A42" s="535">
        <v>2</v>
      </c>
      <c r="B42" s="536"/>
      <c r="C42" s="266" t="s">
        <v>203</v>
      </c>
      <c r="E42" s="251"/>
      <c r="G42" s="253">
        <f>G32</f>
        <v>11743.54</v>
      </c>
    </row>
    <row r="43" spans="1:11" s="221" customFormat="1" x14ac:dyDescent="0.35">
      <c r="A43" s="270"/>
      <c r="B43" s="271"/>
      <c r="C43" s="266"/>
      <c r="E43" s="251"/>
      <c r="G43" s="253"/>
    </row>
    <row r="44" spans="1:11" s="221" customFormat="1" x14ac:dyDescent="0.35">
      <c r="A44" s="535">
        <v>3</v>
      </c>
      <c r="B44" s="536"/>
      <c r="C44" s="266" t="s">
        <v>205</v>
      </c>
      <c r="E44" s="251"/>
      <c r="G44" s="253">
        <f>G37</f>
        <v>1500</v>
      </c>
    </row>
    <row r="45" spans="1:11" s="221" customFormat="1" x14ac:dyDescent="0.35">
      <c r="A45" s="236"/>
      <c r="B45" s="272"/>
      <c r="C45" s="266"/>
      <c r="E45" s="251"/>
      <c r="G45" s="252"/>
    </row>
    <row r="46" spans="1:11" s="221" customFormat="1" ht="16.5" x14ac:dyDescent="0.35">
      <c r="A46" s="535" t="s">
        <v>210</v>
      </c>
      <c r="B46" s="536"/>
      <c r="C46" s="266"/>
      <c r="E46" s="251"/>
      <c r="G46" s="255">
        <f>SUM(G40:G44)</f>
        <v>15543.54</v>
      </c>
    </row>
    <row r="47" spans="1:11" s="221" customFormat="1" ht="16.5" x14ac:dyDescent="0.35">
      <c r="A47" s="268"/>
      <c r="B47" s="269"/>
      <c r="C47" s="266"/>
      <c r="E47" s="251"/>
      <c r="G47" s="254"/>
    </row>
    <row r="48" spans="1:11" s="221" customFormat="1" ht="17.5" x14ac:dyDescent="0.35">
      <c r="A48" s="535">
        <v>4</v>
      </c>
      <c r="B48" s="536"/>
      <c r="C48" s="309" t="s">
        <v>211</v>
      </c>
      <c r="D48" s="483">
        <v>0.05</v>
      </c>
      <c r="E48" s="251"/>
      <c r="G48" s="254">
        <f>G46*D48</f>
        <v>777.17700000000013</v>
      </c>
    </row>
    <row r="49" spans="1:7" s="221" customFormat="1" ht="16.5" x14ac:dyDescent="0.35">
      <c r="A49" s="268"/>
      <c r="B49" s="269"/>
      <c r="C49" s="267"/>
      <c r="E49" s="251"/>
      <c r="G49" s="255"/>
    </row>
    <row r="50" spans="1:7" s="221" customFormat="1" ht="16.5" x14ac:dyDescent="0.35">
      <c r="A50" s="535" t="s">
        <v>210</v>
      </c>
      <c r="B50" s="536"/>
      <c r="C50" s="267"/>
      <c r="E50" s="251"/>
      <c r="G50" s="255">
        <f>G46+G48</f>
        <v>16320.717000000001</v>
      </c>
    </row>
    <row r="51" spans="1:7" s="221" customFormat="1" ht="16.5" x14ac:dyDescent="0.35">
      <c r="A51" s="268"/>
      <c r="B51" s="269"/>
      <c r="C51" s="267"/>
      <c r="E51" s="251"/>
      <c r="G51" s="254"/>
    </row>
    <row r="52" spans="1:7" s="221" customFormat="1" ht="16.5" x14ac:dyDescent="0.35">
      <c r="A52" s="535">
        <v>5</v>
      </c>
      <c r="B52" s="536"/>
      <c r="C52" s="267" t="s">
        <v>212</v>
      </c>
      <c r="D52" s="483">
        <v>0.15</v>
      </c>
      <c r="E52" s="251"/>
      <c r="G52" s="254">
        <f>G50*D52</f>
        <v>2448.1075500000002</v>
      </c>
    </row>
    <row r="53" spans="1:7" s="221" customFormat="1" ht="17" thickBot="1" x14ac:dyDescent="0.4">
      <c r="A53" s="268"/>
      <c r="B53" s="269"/>
      <c r="C53" s="267"/>
      <c r="E53" s="251"/>
      <c r="G53" s="254"/>
    </row>
    <row r="54" spans="1:7" s="221" customFormat="1" ht="17.5" thickTop="1" thickBot="1" x14ac:dyDescent="0.4">
      <c r="A54" s="533" t="s">
        <v>206</v>
      </c>
      <c r="B54" s="534"/>
      <c r="C54" s="305"/>
      <c r="D54" s="306"/>
      <c r="E54" s="307"/>
      <c r="F54" s="306"/>
      <c r="G54" s="308">
        <f>G50+G52</f>
        <v>18768.824550000001</v>
      </c>
    </row>
    <row r="55" spans="1:7" ht="16" thickTop="1" x14ac:dyDescent="0.35">
      <c r="A55" s="210"/>
      <c r="G55" s="212"/>
    </row>
    <row r="56" spans="1:7" x14ac:dyDescent="0.35">
      <c r="A56" s="210"/>
      <c r="C56" s="213"/>
      <c r="G56" s="212"/>
    </row>
    <row r="57" spans="1:7" x14ac:dyDescent="0.35">
      <c r="A57" s="210"/>
      <c r="C57" s="213"/>
      <c r="G57" s="212"/>
    </row>
    <row r="58" spans="1:7" x14ac:dyDescent="0.35">
      <c r="A58" s="210"/>
      <c r="G58" s="212"/>
    </row>
    <row r="59" spans="1:7" x14ac:dyDescent="0.35">
      <c r="A59" s="210"/>
      <c r="G59" s="212"/>
    </row>
    <row r="60" spans="1:7" x14ac:dyDescent="0.35">
      <c r="A60" s="210"/>
      <c r="G60" s="212"/>
    </row>
    <row r="61" spans="1:7" x14ac:dyDescent="0.35">
      <c r="A61" s="210"/>
      <c r="G61" s="212"/>
    </row>
    <row r="62" spans="1:7" x14ac:dyDescent="0.35">
      <c r="A62" s="210"/>
      <c r="G62" s="212"/>
    </row>
  </sheetData>
  <mergeCells count="9">
    <mergeCell ref="A54:B54"/>
    <mergeCell ref="A42:B42"/>
    <mergeCell ref="C38:F38"/>
    <mergeCell ref="A46:B46"/>
    <mergeCell ref="A50:B50"/>
    <mergeCell ref="A52:B52"/>
    <mergeCell ref="A40:B40"/>
    <mergeCell ref="A44:B44"/>
    <mergeCell ref="A48:B48"/>
  </mergeCells>
  <printOptions horizontalCentered="1"/>
  <pageMargins left="0.7" right="0.7" top="0.75" bottom="0.75" header="0.3" footer="0.3"/>
  <pageSetup scale="51" fitToHeight="0" orientation="portrait" horizontalDpi="4294967292" verticalDpi="4294967292" r:id="rId1"/>
  <headerFooter alignWithMargins="0"/>
  <ignoredErrors>
    <ignoredError sqref="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Budget</vt:lpstr>
      <vt:lpstr>Schools 2022-23</vt:lpstr>
      <vt:lpstr>Pupils List</vt:lpstr>
      <vt:lpstr>ProtectiveClothing</vt:lpstr>
      <vt:lpstr>Implements</vt:lpstr>
      <vt:lpstr>Inputs-Seeds</vt:lpstr>
      <vt:lpstr>RWH</vt:lpstr>
      <vt:lpstr>RWH!Print_Area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Mthuthuzeli Madyaka</dc:creator>
  <cp:lastModifiedBy>Shobathe Mohlahlana</cp:lastModifiedBy>
  <cp:lastPrinted>2022-06-22T13:30:50Z</cp:lastPrinted>
  <dcterms:created xsi:type="dcterms:W3CDTF">2021-06-04T06:54:58Z</dcterms:created>
  <dcterms:modified xsi:type="dcterms:W3CDTF">2023-05-05T13:02:32Z</dcterms:modified>
</cp:coreProperties>
</file>